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Orçamentos\04 - Esporte e lazer\Parque da COHAB - enviado 11-03-22\"/>
    </mc:Choice>
  </mc:AlternateContent>
  <xr:revisionPtr revIDLastSave="0" documentId="8_{84E55DC2-787F-43BA-B8EA-D6B634E412A4}" xr6:coauthVersionLast="47" xr6:coauthVersionMax="47" xr10:uidLastSave="{00000000-0000-0000-0000-000000000000}"/>
  <bookViews>
    <workbookView xWindow="-120" yWindow="-120" windowWidth="24240" windowHeight="12825" tabRatio="839" xr2:uid="{00000000-000D-0000-FFFF-FFFF00000000}"/>
  </bookViews>
  <sheets>
    <sheet name="Orçamento" sheetId="224" r:id="rId1"/>
    <sheet name="RESUMO" sheetId="228" r:id="rId2"/>
    <sheet name="Cronograma Mensal" sheetId="230" r:id="rId3"/>
    <sheet name="Composiçoes" sheetId="227" r:id="rId4"/>
    <sheet name="Cronograma" sheetId="21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xlfn_IFERROR">NA()</definedName>
    <definedName name="___xlnm_Print_Area_4">#REF!</definedName>
    <definedName name="__xlfn_IFERROR">NA()</definedName>
    <definedName name="__xlnm_Print_Area_2" localSheetId="2">#REF!</definedName>
    <definedName name="__xlnm_Print_Area_2" localSheetId="1">#REF!</definedName>
    <definedName name="__xlnm_Print_Area_2">#REF!</definedName>
    <definedName name="__xlnm_Print_Area_4" localSheetId="2">'Cronograma Mensal'!$A$12:$F$75</definedName>
    <definedName name="__xlnm_Print_Area_4">#REF!</definedName>
    <definedName name="__xlnm_Print_Titles_2" localSheetId="2">#REF!</definedName>
    <definedName name="__xlnm_Print_Titles_2">#REF!</definedName>
    <definedName name="_xlnm._FilterDatabase" localSheetId="4" hidden="1">Cronograma!$B$6:$D$35</definedName>
    <definedName name="_xlnm._FilterDatabase" localSheetId="2" hidden="1">'Cronograma Mensal'!$A$13:$V$14</definedName>
    <definedName name="_xlnm._FilterDatabase" localSheetId="0" hidden="1">Orçamento!$A$12:$I$404</definedName>
    <definedName name="abs">#REF!</definedName>
    <definedName name="_xlnm.Print_Area" localSheetId="3">Composiçoes!$A$1:$G$38</definedName>
    <definedName name="_xlnm.Print_Area" localSheetId="4">Cronograma!$B$2:$P$36</definedName>
    <definedName name="_xlnm.Print_Area" localSheetId="2">'Cronograma Mensal'!$A$1:$V$85</definedName>
    <definedName name="_xlnm.Print_Area" localSheetId="0">Orçamento!$A$8:$I$405</definedName>
    <definedName name="_xlnm.Print_Area" localSheetId="1">RESUMO!$A$1:$E$79</definedName>
    <definedName name="CalculadoCPFin">SUMIF(#REF!,"Calculado",#REF!)</definedName>
    <definedName name="CalculadoCPFisica">SUMIF(#REF!,"Calculado",#REF!)</definedName>
    <definedName name="CalculadoInv" localSheetId="1">CalculadoRep+CalculadoCPFin+CalculadoCPFisica</definedName>
    <definedName name="CalculadoInv">CalculadoRep+CalculadoCPFin+CalculadoCPFisica</definedName>
    <definedName name="CalculadoRep">SUMIF(#REF!,"Calculado",#REF!)</definedName>
    <definedName name="Cohab" localSheetId="3">#REF!</definedName>
    <definedName name="creaPLE">[1]DADOS!$C$20</definedName>
    <definedName name="Eventos">OFFSET([1]DADOS!$A$33,1,0):OFFSET([1]DADOS!$C$39,-1,0)</definedName>
    <definedName name="hoje">TODAY()</definedName>
    <definedName name="I.CTEF" localSheetId="1">[2]QCI!$AH$14:$AH$15</definedName>
    <definedName name="I.CTEF">[3]QCI!$AH$14:$AH$15</definedName>
    <definedName name="I.Lotes" localSheetId="1">OFFSET([2]QCI!$AH$15,IF([2]DADOS!$J$22="OGU não-PAC",1,0),0):OFFSET([2]QCI!$AH$26,-1,0)</definedName>
    <definedName name="I.Lotes">OFFSET([3]QCI!$AH$15,IF([3]DADOS!$J$22="OGU não-PAC",1,0),0):OFFSET([3]QCI!$AH$26,-1,0)</definedName>
    <definedName name="Import.Município">[1]DADOS!$D$10</definedName>
    <definedName name="Import.numEventos">OFFSET([4]PLE!$K$16,1,0):OFFSET([4]PLE!#REF!,-1,0)</definedName>
    <definedName name="Import.PLE">OFFSET([1]PLE!$E$33,1,0):OFFSET([1]PLE!$BB$39,-1,0)</definedName>
    <definedName name="Import.PLQ">OFFSET([4]PLE!$N$16,1,0):OFFSET([4]PLE!#REF!,-1,0)</definedName>
    <definedName name="ItemInvestimento" localSheetId="1">OFFSET([2]Listas!$B$2,1,0,COUNTA([2]Listas!$B:$B)-1)</definedName>
    <definedName name="ItemInvestimento">OFFSET([3]Listas!$B$2,1,0,COUNTA([3]Listas!$B:$B)-1)</definedName>
    <definedName name="LForçamento">OFFSET([4]PLE!#REF!,-1,0)</definedName>
    <definedName name="LIorçamento">OFFSET([4]PLE!$16:$16,1,0)</definedName>
    <definedName name="mediçao">[1]PLE!$AX$28</definedName>
    <definedName name="numFrentes">COUNTIF([1]Eventograma_e_Quantitativos!$N$15:$BK$15,"&lt;&gt;"&amp;"")</definedName>
    <definedName name="Parque">ROUND(#REF!*#REF!,2)</definedName>
    <definedName name="PreçoServiçoPorFrente">OFFSET([4]PLE!$BM$16,1,0):OFFSET([4]PLE!#REF!,-1,0)</definedName>
    <definedName name="respPLE">[1]DADOS!$A$20</definedName>
    <definedName name="SHARED_FORMULA_0_19_0_19_0" localSheetId="3">#REF!+1</definedName>
    <definedName name="SHARED_FORMULA_0_19_0_19_0" localSheetId="2">#REF!</definedName>
    <definedName name="SHARED_FORMULA_0_19_0_19_0" localSheetId="1">#REF!+1</definedName>
    <definedName name="SHARED_FORMULA_0_19_0_19_0">#REF!+1</definedName>
    <definedName name="SHARED_FORMULA_6_101_6_101_4" localSheetId="3">ROUND(#REF!*#REF!,2)</definedName>
    <definedName name="SHARED_FORMULA_6_101_6_101_4" localSheetId="2">#REF!</definedName>
    <definedName name="SHARED_FORMULA_6_101_6_101_4" localSheetId="1">ROUND(#REF!*#REF!,2)</definedName>
    <definedName name="SHARED_FORMULA_6_101_6_101_4">ROUND(#REF!*#REF!,2)</definedName>
    <definedName name="SHARED_FORMULA_6_123_6_123_4" localSheetId="3">ROUND(#REF!*#REF!,2)</definedName>
    <definedName name="SHARED_FORMULA_6_123_6_123_4" localSheetId="2">#REF!</definedName>
    <definedName name="SHARED_FORMULA_6_123_6_123_4" localSheetId="1">ROUND(#REF!*#REF!,2)</definedName>
    <definedName name="SHARED_FORMULA_6_123_6_123_4">ROUND(#REF!*#REF!,2)</definedName>
    <definedName name="SHARED_FORMULA_6_131_6_131_3" localSheetId="3">#REF!*#REF!</definedName>
    <definedName name="SHARED_FORMULA_6_131_6_131_3" localSheetId="2">#REF!</definedName>
    <definedName name="SHARED_FORMULA_6_131_6_131_3">#REF!*#REF!</definedName>
    <definedName name="SHARED_FORMULA_6_15_6_15_4" localSheetId="3">ROUND(#REF!*#REF!,2)</definedName>
    <definedName name="SHARED_FORMULA_6_15_6_15_4" localSheetId="2">#REF!</definedName>
    <definedName name="SHARED_FORMULA_6_15_6_15_4">ROUND(#REF!*#REF!,2)</definedName>
    <definedName name="SHARED_FORMULA_6_155_6_155_3" localSheetId="3">#REF!*#REF!</definedName>
    <definedName name="SHARED_FORMULA_6_155_6_155_3" localSheetId="2">#REF!</definedName>
    <definedName name="SHARED_FORMULA_6_155_6_155_3">#REF!*#REF!</definedName>
    <definedName name="SHARED_FORMULA_6_192_6_192_3" localSheetId="3">#REF!*#REF!</definedName>
    <definedName name="SHARED_FORMULA_6_192_6_192_3" localSheetId="2">#REF!</definedName>
    <definedName name="SHARED_FORMULA_6_192_6_192_3">#REF!*#REF!</definedName>
    <definedName name="SHARED_FORMULA_6_212_6_212_3" localSheetId="3">#REF!*#REF!</definedName>
    <definedName name="SHARED_FORMULA_6_212_6_212_3" localSheetId="2">#REF!</definedName>
    <definedName name="SHARED_FORMULA_6_212_6_212_3">#REF!*#REF!</definedName>
    <definedName name="SHARED_FORMULA_6_221_6_221_3" localSheetId="3">#REF!*#REF!</definedName>
    <definedName name="SHARED_FORMULA_6_221_6_221_3" localSheetId="2">#REF!</definedName>
    <definedName name="SHARED_FORMULA_6_221_6_221_3">#REF!*#REF!</definedName>
    <definedName name="SHARED_FORMULA_6_238_6_238_3" localSheetId="3">#REF!*#REF!</definedName>
    <definedName name="SHARED_FORMULA_6_238_6_238_3" localSheetId="2">#REF!</definedName>
    <definedName name="SHARED_FORMULA_6_238_6_238_3">#REF!*#REF!</definedName>
    <definedName name="SHARED_FORMULA_6_247_6_247_3" localSheetId="3">#REF!*#REF!</definedName>
    <definedName name="SHARED_FORMULA_6_247_6_247_3" localSheetId="2">#REF!</definedName>
    <definedName name="SHARED_FORMULA_6_247_6_247_3">#REF!*#REF!</definedName>
    <definedName name="SHARED_FORMULA_6_292_6_292_3" localSheetId="3">#REF!*#REF!</definedName>
    <definedName name="SHARED_FORMULA_6_292_6_292_3" localSheetId="2">#REF!</definedName>
    <definedName name="SHARED_FORMULA_6_292_6_292_3">#REF!*#REF!</definedName>
    <definedName name="SHARED_FORMULA_6_311_6_311_3" localSheetId="3">#REF!*#REF!</definedName>
    <definedName name="SHARED_FORMULA_6_311_6_311_3" localSheetId="2">#REF!</definedName>
    <definedName name="SHARED_FORMULA_6_311_6_311_3">#REF!*#REF!</definedName>
    <definedName name="SHARED_FORMULA_6_324_6_324_3" localSheetId="3">#REF!*#REF!</definedName>
    <definedName name="SHARED_FORMULA_6_324_6_324_3" localSheetId="2">#REF!</definedName>
    <definedName name="SHARED_FORMULA_6_324_6_324_3">#REF!*#REF!</definedName>
    <definedName name="SHARED_FORMULA_6_334_6_334_3" localSheetId="3">#REF!*#REF!</definedName>
    <definedName name="SHARED_FORMULA_6_334_6_334_3" localSheetId="2">#REF!</definedName>
    <definedName name="SHARED_FORMULA_6_334_6_334_3">#REF!*#REF!</definedName>
    <definedName name="SHARED_FORMULA_6_354_6_354_3" localSheetId="3">#REF!*#REF!</definedName>
    <definedName name="SHARED_FORMULA_6_354_6_354_3" localSheetId="2">#REF!</definedName>
    <definedName name="SHARED_FORMULA_6_354_6_354_3">#REF!*#REF!</definedName>
    <definedName name="SHARED_FORMULA_6_369_6_369_3" localSheetId="3">#REF!*#REF!</definedName>
    <definedName name="SHARED_FORMULA_6_369_6_369_3" localSheetId="2">#REF!</definedName>
    <definedName name="SHARED_FORMULA_6_369_6_369_3">#REF!*#REF!</definedName>
    <definedName name="SHARED_FORMULA_6_43_6_43_3" localSheetId="3">#REF!*#REF!</definedName>
    <definedName name="SHARED_FORMULA_6_43_6_43_3" localSheetId="2">#REF!</definedName>
    <definedName name="SHARED_FORMULA_6_43_6_43_3">#REF!*#REF!</definedName>
    <definedName name="SHARED_FORMULA_6_473_6_473_3" localSheetId="3">#REF!*#REF!</definedName>
    <definedName name="SHARED_FORMULA_6_473_6_473_3" localSheetId="2">#REF!</definedName>
    <definedName name="SHARED_FORMULA_6_473_6_473_3">#REF!*#REF!</definedName>
    <definedName name="SHARED_FORMULA_6_481_6_481_3" localSheetId="3">#REF!*#REF!</definedName>
    <definedName name="SHARED_FORMULA_6_481_6_481_3" localSheetId="2">#REF!</definedName>
    <definedName name="SHARED_FORMULA_6_481_6_481_3">#REF!*#REF!</definedName>
    <definedName name="SHARED_FORMULA_6_496_6_496_3" localSheetId="3">#REF!*#REF!</definedName>
    <definedName name="SHARED_FORMULA_6_496_6_496_3" localSheetId="2">#REF!</definedName>
    <definedName name="SHARED_FORMULA_6_496_6_496_3">#REF!*#REF!</definedName>
    <definedName name="SHARED_FORMULA_6_543_6_543_3" localSheetId="3">#REF!*#REF!</definedName>
    <definedName name="SHARED_FORMULA_6_543_6_543_3" localSheetId="2">#REF!</definedName>
    <definedName name="SHARED_FORMULA_6_543_6_543_3">#REF!*#REF!</definedName>
    <definedName name="SHARED_FORMULA_6_600_6_600_3" localSheetId="3">#REF!*#REF!</definedName>
    <definedName name="SHARED_FORMULA_6_600_6_600_3" localSheetId="2">#REF!</definedName>
    <definedName name="SHARED_FORMULA_6_600_6_600_3">#REF!*#REF!</definedName>
    <definedName name="SHARED_FORMULA_6_67_6_67_3" localSheetId="3">#REF!*#REF!</definedName>
    <definedName name="SHARED_FORMULA_6_67_6_67_3" localSheetId="2">#REF!</definedName>
    <definedName name="SHARED_FORMULA_6_67_6_67_3">#REF!*#REF!</definedName>
    <definedName name="SHARED_FORMULA_6_77_6_77_3" localSheetId="3">#REF!*#REF!</definedName>
    <definedName name="SHARED_FORMULA_6_77_6_77_3" localSheetId="2">#REF!</definedName>
    <definedName name="SHARED_FORMULA_6_77_6_77_3">#REF!*#REF!</definedName>
    <definedName name="SHARED_FORMULA_6_93_6_93_4" localSheetId="3">ROUND(#REF!*#REF!,2)</definedName>
    <definedName name="SHARED_FORMULA_6_93_6_93_4" localSheetId="2">#REF!</definedName>
    <definedName name="SHARED_FORMULA_6_93_6_93_4">ROUND(#REF!*#REF!,2)</definedName>
    <definedName name="SHARED_FORMULA_7_130_7_130_3" localSheetId="3">#REF!/#REF!*100</definedName>
    <definedName name="SHARED_FORMULA_7_130_7_130_3" localSheetId="2">#REF!</definedName>
    <definedName name="SHARED_FORMULA_7_130_7_130_3">#REF!/#REF!*100</definedName>
    <definedName name="SHARED_FORMULA_7_154_7_154_3" localSheetId="3">#REF!/#REF!*100</definedName>
    <definedName name="SHARED_FORMULA_7_154_7_154_3" localSheetId="2">#REF!</definedName>
    <definedName name="SHARED_FORMULA_7_154_7_154_3">#REF!/#REF!*100</definedName>
    <definedName name="SHARED_FORMULA_7_192_7_192_3" localSheetId="3">#REF!/#REF!*100</definedName>
    <definedName name="SHARED_FORMULA_7_192_7_192_3" localSheetId="2">#REF!</definedName>
    <definedName name="SHARED_FORMULA_7_192_7_192_3">#REF!/#REF!*100</definedName>
    <definedName name="SHARED_FORMULA_7_212_7_212_3" localSheetId="3">#REF!/#REF!*100</definedName>
    <definedName name="SHARED_FORMULA_7_212_7_212_3" localSheetId="2">#REF!</definedName>
    <definedName name="SHARED_FORMULA_7_212_7_212_3">#REF!/#REF!*100</definedName>
    <definedName name="SHARED_FORMULA_7_238_7_238_3" localSheetId="3">#REF!/#REF!*100</definedName>
    <definedName name="SHARED_FORMULA_7_238_7_238_3" localSheetId="2">#REF!</definedName>
    <definedName name="SHARED_FORMULA_7_238_7_238_3">#REF!/#REF!*100</definedName>
    <definedName name="SHARED_FORMULA_7_247_7_247_3" localSheetId="3">#REF!/#REF!*100</definedName>
    <definedName name="SHARED_FORMULA_7_247_7_247_3" localSheetId="2">#REF!</definedName>
    <definedName name="SHARED_FORMULA_7_247_7_247_3">#REF!/#REF!*100</definedName>
    <definedName name="SHARED_FORMULA_7_292_7_292_3" localSheetId="3">#REF!/#REF!*100</definedName>
    <definedName name="SHARED_FORMULA_7_292_7_292_3" localSheetId="2">#REF!</definedName>
    <definedName name="SHARED_FORMULA_7_292_7_292_3">#REF!/#REF!*100</definedName>
    <definedName name="SHARED_FORMULA_7_311_7_311_3" localSheetId="3">#REF!/#REF!*100</definedName>
    <definedName name="SHARED_FORMULA_7_311_7_311_3" localSheetId="2">#REF!</definedName>
    <definedName name="SHARED_FORMULA_7_311_7_311_3">#REF!/#REF!*100</definedName>
    <definedName name="SHARED_FORMULA_7_324_7_324_3" localSheetId="3">#REF!/#REF!*100</definedName>
    <definedName name="SHARED_FORMULA_7_324_7_324_3" localSheetId="2">#REF!</definedName>
    <definedName name="SHARED_FORMULA_7_324_7_324_3">#REF!/#REF!*100</definedName>
    <definedName name="SHARED_FORMULA_7_334_7_334_3" localSheetId="3">#REF!/#REF!*100</definedName>
    <definedName name="SHARED_FORMULA_7_334_7_334_3" localSheetId="2">#REF!</definedName>
    <definedName name="SHARED_FORMULA_7_334_7_334_3">#REF!/#REF!*100</definedName>
    <definedName name="SHARED_FORMULA_7_354_7_354_3" localSheetId="3">#REF!/#REF!*100</definedName>
    <definedName name="SHARED_FORMULA_7_354_7_354_3" localSheetId="2">#REF!</definedName>
    <definedName name="SHARED_FORMULA_7_354_7_354_3">#REF!/#REF!*100</definedName>
    <definedName name="SHARED_FORMULA_7_369_7_369_3" localSheetId="3">#REF!/#REF!*100</definedName>
    <definedName name="SHARED_FORMULA_7_369_7_369_3" localSheetId="2">#REF!</definedName>
    <definedName name="SHARED_FORMULA_7_369_7_369_3">#REF!/#REF!*100</definedName>
    <definedName name="SHARED_FORMULA_7_401_7_401_3" localSheetId="3">#REF!/#REF!*100</definedName>
    <definedName name="SHARED_FORMULA_7_401_7_401_3" localSheetId="2">#REF!</definedName>
    <definedName name="SHARED_FORMULA_7_401_7_401_3">#REF!/#REF!*100</definedName>
    <definedName name="SHARED_FORMULA_7_43_7_43_3" localSheetId="3">#REF!/#REF!*100</definedName>
    <definedName name="SHARED_FORMULA_7_43_7_43_3" localSheetId="2">#REF!</definedName>
    <definedName name="SHARED_FORMULA_7_43_7_43_3">#REF!/#REF!*100</definedName>
    <definedName name="SHARED_FORMULA_7_433_7_433_3" localSheetId="3">#REF!/#REF!*100</definedName>
    <definedName name="SHARED_FORMULA_7_433_7_433_3" localSheetId="2">#REF!</definedName>
    <definedName name="SHARED_FORMULA_7_433_7_433_3">#REF!/#REF!*100</definedName>
    <definedName name="SHARED_FORMULA_7_465_7_465_3" localSheetId="3">#REF!/#REF!*100</definedName>
    <definedName name="SHARED_FORMULA_7_465_7_465_3" localSheetId="2">#REF!</definedName>
    <definedName name="SHARED_FORMULA_7_465_7_465_3">#REF!/#REF!*100</definedName>
    <definedName name="SHARED_FORMULA_7_473_7_473_3" localSheetId="3">#REF!/#REF!*100</definedName>
    <definedName name="SHARED_FORMULA_7_473_7_473_3" localSheetId="2">#REF!</definedName>
    <definedName name="SHARED_FORMULA_7_473_7_473_3">#REF!/#REF!*100</definedName>
    <definedName name="SHARED_FORMULA_7_496_7_496_3" localSheetId="3">#REF!/#REF!*100</definedName>
    <definedName name="SHARED_FORMULA_7_496_7_496_3" localSheetId="2">#REF!</definedName>
    <definedName name="SHARED_FORMULA_7_496_7_496_3">#REF!/#REF!*100</definedName>
    <definedName name="SHARED_FORMULA_7_539_7_539_3" localSheetId="3">#REF!/#REF!*100</definedName>
    <definedName name="SHARED_FORMULA_7_539_7_539_3" localSheetId="2">#REF!</definedName>
    <definedName name="SHARED_FORMULA_7_539_7_539_3">#REF!/#REF!*100</definedName>
    <definedName name="SHARED_FORMULA_7_547_7_547_3" localSheetId="3">#REF!/#REF!*100</definedName>
    <definedName name="SHARED_FORMULA_7_547_7_547_3" localSheetId="2">#REF!</definedName>
    <definedName name="SHARED_FORMULA_7_547_7_547_3">#REF!/#REF!*100</definedName>
    <definedName name="SHARED_FORMULA_7_601_7_601_3" localSheetId="3">#REF!/#REF!*100</definedName>
    <definedName name="SHARED_FORMULA_7_601_7_601_3" localSheetId="2">#REF!</definedName>
    <definedName name="SHARED_FORMULA_7_601_7_601_3">#REF!/#REF!*100</definedName>
    <definedName name="SHARED_FORMULA_7_66_7_66_3" localSheetId="3">#REF!/#REF!*100</definedName>
    <definedName name="SHARED_FORMULA_7_66_7_66_3" localSheetId="2">#REF!</definedName>
    <definedName name="SHARED_FORMULA_7_66_7_66_3">#REF!/#REF!*100</definedName>
    <definedName name="SHARED_FORMULA_7_76_7_76_3" localSheetId="3">#REF!/#REF!*100</definedName>
    <definedName name="SHARED_FORMULA_7_76_7_76_3" localSheetId="2">#REF!</definedName>
    <definedName name="SHARED_FORMULA_7_76_7_76_3">#REF!/#REF!*100</definedName>
    <definedName name="SHARED_FORMULA_8_19_8_19_0" localSheetId="3">#REF!*#REF!</definedName>
    <definedName name="SHARED_FORMULA_8_19_8_19_0" localSheetId="2">#REF!</definedName>
    <definedName name="SHARED_FORMULA_8_19_8_19_0">#REF!*#REF!</definedName>
    <definedName name="SubItemInvestimento" localSheetId="1">OFFSET([2]Listas!$A$2,1,MATCH([2]QCI!$E1,[2]Listas!$2:$2,0)-1,INDEX([2]Listas!$2:$2,MATCH([2]QCI!$E1,[2]Listas!$2:$2,0)+1))</definedName>
    <definedName name="SubItemInvestimento">OFFSET([3]Listas!$A$2,1,MATCH([3]QCI!$E1,[3]Listas!$2:$2,0)-1,INDEX([3]Listas!$2:$2,MATCH([3]QCI!$E1,[3]Listas!$2:$2,0)+1))</definedName>
    <definedName name="TipoOrçamento">"BASE"</definedName>
    <definedName name="TituloEventos">OFFSET([1]DADOS!$J$33,1,0):OFFSET([1]DADOS!$J$39,-1,0)</definedName>
    <definedName name="_xlnm.Print_Titles" localSheetId="4">Cronograma!$2:$6</definedName>
    <definedName name="_xlnm.Print_Titles" localSheetId="2">'Cronograma Mensal'!$A:$D</definedName>
    <definedName name="_xlnm.Print_Titles" localSheetId="0">Orçamento!$8:$12</definedName>
    <definedName name="Z_30999B9E_2E65_4663_976F_9A54CE05102E__wvu_PrintArea" localSheetId="2">'Cronograma Mensal'!$A$12:$P$81</definedName>
    <definedName name="Z_37FA8F07_9D7A_418D_BC30_0AE0C3739A19__wvu_PrintArea" localSheetId="2">'Cronograma Mensal'!$A$12:$P$81</definedName>
    <definedName name="Z_3B8348FD_7A00_44FD_ACF5_E6A19592872E_.wvu.Cols" localSheetId="2">'Cronograma Mensal'!$E:$H</definedName>
    <definedName name="Z_3B8348FD_7A00_44FD_ACF5_E6A19592872E_.wvu.PrintArea" localSheetId="3" hidden="1">Composiçoes!$A$1:$G$38</definedName>
    <definedName name="Z_3B8348FD_7A00_44FD_ACF5_E6A19592872E_.wvu.PrintArea" localSheetId="2">'Cronograma Mensal'!$A$12:$V$82</definedName>
    <definedName name="Z_3B8348FD_7A00_44FD_ACF5_E6A19592872E_.wvu.PrintTitles" localSheetId="2">'Cronograma Mensal'!$A:$D</definedName>
    <definedName name="Z_50160325_FDD6_4995_897D_2F4F0C6430EC__wvu_PrintArea" localSheetId="2">'Cronograma Mensal'!$A$12:$P$81</definedName>
    <definedName name="Z_B535EED3_096A_4559_AE37_6359A35C71B4_.wvu.Cols" localSheetId="2">'Cronograma Mensal'!$E:$H</definedName>
    <definedName name="Z_B535EED3_096A_4559_AE37_6359A35C71B4_.wvu.PrintArea" localSheetId="2">'Cronograma Mensal'!$A$12:$V$82</definedName>
    <definedName name="Z_B535EED3_096A_4559_AE37_6359A35C71B4_.wvu.PrintTitles" localSheetId="2">'Cronograma Mensal'!$A:$D</definedName>
    <definedName name="Z_CE6D2F78_279A_48FF_B90B_4CA40BF0D3DA__wvu_PrintArea" localSheetId="2">'Cronograma Mensal'!$A$12:$P$81</definedName>
    <definedName name="Z_DEF91172_29C9_48D8_8390_56CA4B61D7F7_.wvu.PrintArea" localSheetId="3" hidden="1">Composiçoes!$A$1:$G$38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7" i="224" l="1"/>
  <c r="F170" i="224"/>
  <c r="F171" i="224" l="1"/>
  <c r="F137" i="224"/>
  <c r="H137" i="224" s="1"/>
  <c r="F136" i="224"/>
  <c r="B10" i="230"/>
  <c r="B8" i="230"/>
  <c r="B6" i="230"/>
  <c r="B12" i="228"/>
  <c r="B10" i="228"/>
  <c r="B6" i="228"/>
  <c r="E8" i="228"/>
  <c r="D15" i="228" l="1"/>
  <c r="B65" i="228" l="1"/>
  <c r="B64" i="230" s="1"/>
  <c r="B63" i="228"/>
  <c r="B62" i="230" s="1"/>
  <c r="B61" i="228"/>
  <c r="B60" i="230" s="1"/>
  <c r="B59" i="228"/>
  <c r="B58" i="230" s="1"/>
  <c r="B57" i="228"/>
  <c r="B56" i="230" s="1"/>
  <c r="B55" i="228"/>
  <c r="B54" i="230" s="1"/>
  <c r="B53" i="228"/>
  <c r="B52" i="230" s="1"/>
  <c r="B51" i="228"/>
  <c r="B50" i="230" s="1"/>
  <c r="B49" i="228"/>
  <c r="B48" i="230" s="1"/>
  <c r="B47" i="228"/>
  <c r="B46" i="230" s="1"/>
  <c r="B45" i="228"/>
  <c r="B44" i="230" s="1"/>
  <c r="B43" i="228"/>
  <c r="B42" i="230" s="1"/>
  <c r="B41" i="228"/>
  <c r="B40" i="230" s="1"/>
  <c r="B39" i="228"/>
  <c r="B38" i="230" s="1"/>
  <c r="B37" i="228"/>
  <c r="B36" i="230" s="1"/>
  <c r="B35" i="228"/>
  <c r="B34" i="230" s="1"/>
  <c r="B31" i="228"/>
  <c r="B30" i="230" s="1"/>
  <c r="B33" i="228"/>
  <c r="B32" i="230" s="1"/>
  <c r="B29" i="228"/>
  <c r="B28" i="230" s="1"/>
  <c r="B27" i="228"/>
  <c r="B26" i="230" s="1"/>
  <c r="B25" i="228"/>
  <c r="B24" i="230" s="1"/>
  <c r="B23" i="228"/>
  <c r="B22" i="230" s="1"/>
  <c r="B21" i="228"/>
  <c r="B20" i="230" s="1"/>
  <c r="B19" i="228"/>
  <c r="B18" i="230" s="1"/>
  <c r="B17" i="228"/>
  <c r="B16" i="230" s="1"/>
  <c r="A21" i="228"/>
  <c r="A19" i="228"/>
  <c r="A17" i="228"/>
  <c r="G15" i="228"/>
  <c r="G14" i="228"/>
  <c r="G8" i="227" l="1"/>
  <c r="D12" i="227"/>
  <c r="D10" i="227"/>
  <c r="D8" i="227"/>
  <c r="D6" i="227"/>
  <c r="G27" i="227"/>
  <c r="G21" i="227" s="1"/>
  <c r="G18" i="227"/>
  <c r="G17" i="227"/>
  <c r="G15" i="227" l="1"/>
  <c r="G386" i="224" s="1"/>
  <c r="H391" i="224"/>
  <c r="H392" i="224"/>
  <c r="H393" i="224"/>
  <c r="H394" i="224"/>
  <c r="H395" i="224"/>
  <c r="H396" i="224"/>
  <c r="H390" i="224"/>
  <c r="H387" i="224"/>
  <c r="H359" i="224"/>
  <c r="H360" i="224"/>
  <c r="H361" i="224"/>
  <c r="H362" i="224"/>
  <c r="H363" i="224"/>
  <c r="H364" i="224"/>
  <c r="H365" i="224"/>
  <c r="H366" i="224"/>
  <c r="H367" i="224"/>
  <c r="H368" i="224"/>
  <c r="H369" i="224"/>
  <c r="H370" i="224"/>
  <c r="H371" i="224"/>
  <c r="H372" i="224"/>
  <c r="H373" i="224"/>
  <c r="H374" i="224"/>
  <c r="H375" i="224"/>
  <c r="H376" i="224"/>
  <c r="H377" i="224"/>
  <c r="H378" i="224"/>
  <c r="H379" i="224"/>
  <c r="H380" i="224"/>
  <c r="H381" i="224"/>
  <c r="H382" i="224"/>
  <c r="H383" i="224"/>
  <c r="H358" i="224"/>
  <c r="H355" i="224"/>
  <c r="H346" i="224"/>
  <c r="H347" i="224"/>
  <c r="H348" i="224"/>
  <c r="H349" i="224"/>
  <c r="H350" i="224"/>
  <c r="H351" i="224"/>
  <c r="H352" i="224"/>
  <c r="H345" i="224"/>
  <c r="H333" i="224"/>
  <c r="H334" i="224"/>
  <c r="H335" i="224"/>
  <c r="H336" i="224"/>
  <c r="H337" i="224"/>
  <c r="H338" i="224"/>
  <c r="H339" i="224"/>
  <c r="H340" i="224"/>
  <c r="H341" i="224"/>
  <c r="H342" i="224"/>
  <c r="H332" i="224"/>
  <c r="H327" i="224"/>
  <c r="H328" i="224"/>
  <c r="H329" i="224"/>
  <c r="H326" i="224"/>
  <c r="H321" i="224"/>
  <c r="H322" i="224"/>
  <c r="H323" i="224"/>
  <c r="H320" i="224"/>
  <c r="H310" i="224"/>
  <c r="H311" i="224"/>
  <c r="H312" i="224"/>
  <c r="H313" i="224"/>
  <c r="H314" i="224"/>
  <c r="H315" i="224"/>
  <c r="H316" i="224"/>
  <c r="H317" i="224"/>
  <c r="H309" i="224"/>
  <c r="H306" i="224"/>
  <c r="H305" i="224"/>
  <c r="H296" i="224"/>
  <c r="H297" i="224"/>
  <c r="H298" i="224"/>
  <c r="H299" i="224"/>
  <c r="H300" i="224"/>
  <c r="H301" i="224"/>
  <c r="H302" i="224"/>
  <c r="H295" i="224"/>
  <c r="H283" i="224"/>
  <c r="H284" i="224"/>
  <c r="H285" i="224"/>
  <c r="H286" i="224"/>
  <c r="H287" i="224"/>
  <c r="H288" i="224"/>
  <c r="H289" i="224"/>
  <c r="H290" i="224"/>
  <c r="H291" i="224"/>
  <c r="H292" i="224"/>
  <c r="H282" i="224"/>
  <c r="H262" i="224"/>
  <c r="H263" i="224"/>
  <c r="H264" i="224"/>
  <c r="H265" i="224"/>
  <c r="H266" i="224"/>
  <c r="H267" i="224"/>
  <c r="H268" i="224"/>
  <c r="H269" i="224"/>
  <c r="H270" i="224"/>
  <c r="H271" i="224"/>
  <c r="H272" i="224"/>
  <c r="H273" i="224"/>
  <c r="H274" i="224"/>
  <c r="H275" i="224"/>
  <c r="H276" i="224"/>
  <c r="H277" i="224"/>
  <c r="H278" i="224"/>
  <c r="H279" i="224"/>
  <c r="H261" i="224"/>
  <c r="H244" i="224"/>
  <c r="H245" i="224"/>
  <c r="H246" i="224"/>
  <c r="H247" i="224"/>
  <c r="H248" i="224"/>
  <c r="H249" i="224"/>
  <c r="H250" i="224"/>
  <c r="H251" i="224"/>
  <c r="H252" i="224"/>
  <c r="H253" i="224"/>
  <c r="H254" i="224"/>
  <c r="H255" i="224"/>
  <c r="H256" i="224"/>
  <c r="H257" i="224"/>
  <c r="H258" i="224"/>
  <c r="H243" i="224"/>
  <c r="H230" i="224"/>
  <c r="H231" i="224"/>
  <c r="H232" i="224"/>
  <c r="H233" i="224"/>
  <c r="H234" i="224"/>
  <c r="H235" i="224"/>
  <c r="H236" i="224"/>
  <c r="H237" i="224"/>
  <c r="H238" i="224"/>
  <c r="H239" i="224"/>
  <c r="H240" i="224"/>
  <c r="H229" i="224"/>
  <c r="H223" i="224"/>
  <c r="H224" i="224"/>
  <c r="H225" i="224"/>
  <c r="H226" i="224"/>
  <c r="H222" i="224"/>
  <c r="H210" i="224"/>
  <c r="H211" i="224"/>
  <c r="H212" i="224"/>
  <c r="H213" i="224"/>
  <c r="H214" i="224"/>
  <c r="H215" i="224"/>
  <c r="H216" i="224"/>
  <c r="H217" i="224"/>
  <c r="H218" i="224"/>
  <c r="H219" i="224"/>
  <c r="H209" i="224"/>
  <c r="H197" i="224"/>
  <c r="H198" i="224"/>
  <c r="H199" i="224"/>
  <c r="H200" i="224"/>
  <c r="H201" i="224"/>
  <c r="H202" i="224"/>
  <c r="H203" i="224"/>
  <c r="H204" i="224"/>
  <c r="H205" i="224"/>
  <c r="H206" i="224"/>
  <c r="H196" i="224"/>
  <c r="H192" i="224"/>
  <c r="H193" i="224"/>
  <c r="H191" i="224"/>
  <c r="H188" i="224"/>
  <c r="H178" i="224"/>
  <c r="H179" i="224"/>
  <c r="H180" i="224"/>
  <c r="H181" i="224"/>
  <c r="H182" i="224"/>
  <c r="H183" i="224"/>
  <c r="H184" i="224"/>
  <c r="H185" i="224"/>
  <c r="H177" i="224"/>
  <c r="H165" i="224"/>
  <c r="H166" i="224"/>
  <c r="H167" i="224"/>
  <c r="H168" i="224"/>
  <c r="H169" i="224"/>
  <c r="H170" i="224"/>
  <c r="H171" i="224"/>
  <c r="H172" i="224"/>
  <c r="H173" i="224"/>
  <c r="H174" i="224"/>
  <c r="H164" i="224"/>
  <c r="H135" i="224"/>
  <c r="H136" i="224"/>
  <c r="H138" i="224"/>
  <c r="H139" i="224"/>
  <c r="H140" i="224"/>
  <c r="H141" i="224"/>
  <c r="H142" i="224"/>
  <c r="H143" i="224"/>
  <c r="H144" i="224"/>
  <c r="H145" i="224"/>
  <c r="H146" i="224"/>
  <c r="H147" i="224"/>
  <c r="H148" i="224"/>
  <c r="H149" i="224"/>
  <c r="H150" i="224"/>
  <c r="H151" i="224"/>
  <c r="H152" i="224"/>
  <c r="H153" i="224"/>
  <c r="H154" i="224"/>
  <c r="H155" i="224"/>
  <c r="H156" i="224"/>
  <c r="H157" i="224"/>
  <c r="H158" i="224"/>
  <c r="H159" i="224"/>
  <c r="H160" i="224"/>
  <c r="H161" i="224"/>
  <c r="H134" i="224"/>
  <c r="H32" i="224"/>
  <c r="H33" i="224"/>
  <c r="H34" i="224"/>
  <c r="H35" i="224"/>
  <c r="H36" i="224"/>
  <c r="H37" i="224"/>
  <c r="H38" i="224"/>
  <c r="H39" i="224"/>
  <c r="H40" i="224"/>
  <c r="H41" i="224"/>
  <c r="H42" i="224"/>
  <c r="H43" i="224"/>
  <c r="H44" i="224"/>
  <c r="H45" i="224"/>
  <c r="H46" i="224"/>
  <c r="H47" i="224"/>
  <c r="H48" i="224"/>
  <c r="H49" i="224"/>
  <c r="H50" i="224"/>
  <c r="H51" i="224"/>
  <c r="H52" i="224"/>
  <c r="H53" i="224"/>
  <c r="H54" i="224"/>
  <c r="H55" i="224"/>
  <c r="H56" i="224"/>
  <c r="H57" i="224"/>
  <c r="H58" i="224"/>
  <c r="H59" i="224"/>
  <c r="H60" i="224"/>
  <c r="H61" i="224"/>
  <c r="H62" i="224"/>
  <c r="H63" i="224"/>
  <c r="H64" i="224"/>
  <c r="H65" i="224"/>
  <c r="H66" i="224"/>
  <c r="H67" i="224"/>
  <c r="H68" i="224"/>
  <c r="H69" i="224"/>
  <c r="H70" i="224"/>
  <c r="H71" i="224"/>
  <c r="H72" i="224"/>
  <c r="H73" i="224"/>
  <c r="H74" i="224"/>
  <c r="H75" i="224"/>
  <c r="H76" i="224"/>
  <c r="H77" i="224"/>
  <c r="H78" i="224"/>
  <c r="H79" i="224"/>
  <c r="H80" i="224"/>
  <c r="H81" i="224"/>
  <c r="H82" i="224"/>
  <c r="H83" i="224"/>
  <c r="H84" i="224"/>
  <c r="H85" i="224"/>
  <c r="H86" i="224"/>
  <c r="H87" i="224"/>
  <c r="H88" i="224"/>
  <c r="H89" i="224"/>
  <c r="H90" i="224"/>
  <c r="H91" i="224"/>
  <c r="H92" i="224"/>
  <c r="H93" i="224"/>
  <c r="H94" i="224"/>
  <c r="H95" i="224"/>
  <c r="H96" i="224"/>
  <c r="H97" i="224"/>
  <c r="H98" i="224"/>
  <c r="H99" i="224"/>
  <c r="H100" i="224"/>
  <c r="H101" i="224"/>
  <c r="H102" i="224"/>
  <c r="H103" i="224"/>
  <c r="H104" i="224"/>
  <c r="H105" i="224"/>
  <c r="H106" i="224"/>
  <c r="H107" i="224"/>
  <c r="H108" i="224"/>
  <c r="H109" i="224"/>
  <c r="H110" i="224"/>
  <c r="H111" i="224"/>
  <c r="H112" i="224"/>
  <c r="H113" i="224"/>
  <c r="H114" i="224"/>
  <c r="H115" i="224"/>
  <c r="H116" i="224"/>
  <c r="H117" i="224"/>
  <c r="H118" i="224"/>
  <c r="H119" i="224"/>
  <c r="H120" i="224"/>
  <c r="H121" i="224"/>
  <c r="H122" i="224"/>
  <c r="H123" i="224"/>
  <c r="H124" i="224"/>
  <c r="H125" i="224"/>
  <c r="H126" i="224"/>
  <c r="H127" i="224"/>
  <c r="H128" i="224"/>
  <c r="H129" i="224"/>
  <c r="H130" i="224"/>
  <c r="H131" i="224"/>
  <c r="E354" i="224" l="1"/>
  <c r="E187" i="224"/>
  <c r="E186" i="224" s="1"/>
  <c r="C27" i="228" s="1"/>
  <c r="D27" i="228" s="1"/>
  <c r="D26" i="230" s="1"/>
  <c r="E304" i="224"/>
  <c r="E303" i="224" s="1"/>
  <c r="E260" i="224"/>
  <c r="E259" i="224" s="1"/>
  <c r="E389" i="224"/>
  <c r="E388" i="224" s="1"/>
  <c r="C65" i="228" s="1"/>
  <c r="D65" i="228" s="1"/>
  <c r="D64" i="230" s="1"/>
  <c r="E163" i="224"/>
  <c r="E162" i="224" s="1"/>
  <c r="E319" i="224"/>
  <c r="E318" i="224" s="1"/>
  <c r="E208" i="224"/>
  <c r="E207" i="224" s="1"/>
  <c r="C33" i="228" s="1"/>
  <c r="D33" i="228" s="1"/>
  <c r="D32" i="230" s="1"/>
  <c r="E228" i="224"/>
  <c r="E227" i="224" s="1"/>
  <c r="C37" i="228" s="1"/>
  <c r="D37" i="228" s="1"/>
  <c r="D36" i="230" s="1"/>
  <c r="E344" i="224"/>
  <c r="E294" i="224"/>
  <c r="E176" i="224"/>
  <c r="E175" i="224" s="1"/>
  <c r="E308" i="224"/>
  <c r="E195" i="224"/>
  <c r="E194" i="224" s="1"/>
  <c r="E221" i="224"/>
  <c r="E220" i="224" s="1"/>
  <c r="C35" i="228" s="1"/>
  <c r="D35" i="228" s="1"/>
  <c r="D34" i="230" s="1"/>
  <c r="E281" i="224"/>
  <c r="E280" i="224" s="1"/>
  <c r="C43" i="228" s="1"/>
  <c r="D43" i="228" s="1"/>
  <c r="D42" i="230" s="1"/>
  <c r="E331" i="224"/>
  <c r="E330" i="224" s="1"/>
  <c r="C55" i="228" s="1"/>
  <c r="D55" i="228" s="1"/>
  <c r="D54" i="230" s="1"/>
  <c r="E325" i="224"/>
  <c r="E324" i="224" s="1"/>
  <c r="H386" i="224"/>
  <c r="E357" i="224"/>
  <c r="E190" i="224"/>
  <c r="E189" i="224" s="1"/>
  <c r="C29" i="228" s="1"/>
  <c r="D29" i="228" s="1"/>
  <c r="D28" i="230" s="1"/>
  <c r="C31" i="228"/>
  <c r="D31" i="228" s="1"/>
  <c r="D30" i="230" s="1"/>
  <c r="C47" i="228"/>
  <c r="D47" i="228" s="1"/>
  <c r="D46" i="230" s="1"/>
  <c r="E133" i="224"/>
  <c r="E132" i="224" s="1"/>
  <c r="C21" i="228" s="1"/>
  <c r="D21" i="228" s="1"/>
  <c r="D20" i="230" s="1"/>
  <c r="H31" i="224"/>
  <c r="T43" i="230" l="1"/>
  <c r="L43" i="230"/>
  <c r="R43" i="230"/>
  <c r="J43" i="230"/>
  <c r="S43" i="230"/>
  <c r="K43" i="230"/>
  <c r="Q43" i="230"/>
  <c r="I43" i="230"/>
  <c r="P43" i="230"/>
  <c r="O43" i="230"/>
  <c r="N43" i="230"/>
  <c r="G43" i="230"/>
  <c r="F43" i="230"/>
  <c r="M43" i="230"/>
  <c r="H43" i="230"/>
  <c r="U43" i="230"/>
  <c r="E43" i="230"/>
  <c r="V43" i="230"/>
  <c r="T35" i="230"/>
  <c r="L35" i="230"/>
  <c r="R35" i="230"/>
  <c r="J35" i="230"/>
  <c r="S35" i="230"/>
  <c r="K35" i="230"/>
  <c r="Q35" i="230"/>
  <c r="I35" i="230"/>
  <c r="G35" i="230"/>
  <c r="V35" i="230"/>
  <c r="F35" i="230"/>
  <c r="O35" i="230"/>
  <c r="U35" i="230"/>
  <c r="E35" i="230"/>
  <c r="P35" i="230"/>
  <c r="N35" i="230"/>
  <c r="M35" i="230"/>
  <c r="H35" i="230"/>
  <c r="P31" i="230"/>
  <c r="H31" i="230"/>
  <c r="N31" i="230"/>
  <c r="O31" i="230"/>
  <c r="G31" i="230"/>
  <c r="V31" i="230"/>
  <c r="F31" i="230"/>
  <c r="U31" i="230"/>
  <c r="M31" i="230"/>
  <c r="E31" i="230"/>
  <c r="K31" i="230"/>
  <c r="J31" i="230"/>
  <c r="S31" i="230"/>
  <c r="I31" i="230"/>
  <c r="T31" i="230"/>
  <c r="R31" i="230"/>
  <c r="Q31" i="230"/>
  <c r="L31" i="230"/>
  <c r="R21" i="230"/>
  <c r="J21" i="230"/>
  <c r="P21" i="230"/>
  <c r="Q21" i="230"/>
  <c r="I21" i="230"/>
  <c r="H21" i="230"/>
  <c r="O21" i="230"/>
  <c r="G21" i="230"/>
  <c r="U21" i="230"/>
  <c r="E21" i="230"/>
  <c r="T21" i="230"/>
  <c r="M21" i="230"/>
  <c r="S21" i="230"/>
  <c r="N21" i="230"/>
  <c r="V21" i="230"/>
  <c r="L21" i="230"/>
  <c r="K21" i="230"/>
  <c r="F21" i="230"/>
  <c r="V65" i="230"/>
  <c r="N65" i="230"/>
  <c r="F65" i="230"/>
  <c r="T65" i="230"/>
  <c r="U65" i="230"/>
  <c r="M65" i="230"/>
  <c r="E65" i="230"/>
  <c r="L65" i="230"/>
  <c r="S65" i="230"/>
  <c r="K65" i="230"/>
  <c r="R65" i="230"/>
  <c r="J65" i="230"/>
  <c r="I65" i="230"/>
  <c r="H65" i="230"/>
  <c r="Q65" i="230"/>
  <c r="G65" i="230"/>
  <c r="P65" i="230"/>
  <c r="O65" i="230"/>
  <c r="V33" i="230"/>
  <c r="N33" i="230"/>
  <c r="F33" i="230"/>
  <c r="L33" i="230"/>
  <c r="U33" i="230"/>
  <c r="M33" i="230"/>
  <c r="E33" i="230"/>
  <c r="T33" i="230"/>
  <c r="S33" i="230"/>
  <c r="K33" i="230"/>
  <c r="I33" i="230"/>
  <c r="H33" i="230"/>
  <c r="Q33" i="230"/>
  <c r="G33" i="230"/>
  <c r="R33" i="230"/>
  <c r="J33" i="230"/>
  <c r="P33" i="230"/>
  <c r="O33" i="230"/>
  <c r="R29" i="230"/>
  <c r="J29" i="230"/>
  <c r="P29" i="230"/>
  <c r="Q29" i="230"/>
  <c r="I29" i="230"/>
  <c r="H29" i="230"/>
  <c r="O29" i="230"/>
  <c r="G29" i="230"/>
  <c r="M29" i="230"/>
  <c r="L29" i="230"/>
  <c r="U29" i="230"/>
  <c r="K29" i="230"/>
  <c r="E29" i="230"/>
  <c r="V29" i="230"/>
  <c r="F29" i="230"/>
  <c r="T29" i="230"/>
  <c r="S29" i="230"/>
  <c r="N29" i="230"/>
  <c r="P47" i="230"/>
  <c r="H47" i="230"/>
  <c r="N47" i="230"/>
  <c r="O47" i="230"/>
  <c r="G47" i="230"/>
  <c r="V47" i="230"/>
  <c r="F47" i="230"/>
  <c r="U47" i="230"/>
  <c r="M47" i="230"/>
  <c r="E47" i="230"/>
  <c r="T47" i="230"/>
  <c r="L47" i="230"/>
  <c r="S47" i="230"/>
  <c r="K47" i="230"/>
  <c r="J47" i="230"/>
  <c r="R47" i="230"/>
  <c r="Q47" i="230"/>
  <c r="I47" i="230"/>
  <c r="P55" i="230"/>
  <c r="H55" i="230"/>
  <c r="V55" i="230"/>
  <c r="F55" i="230"/>
  <c r="O55" i="230"/>
  <c r="G55" i="230"/>
  <c r="N55" i="230"/>
  <c r="U55" i="230"/>
  <c r="M55" i="230"/>
  <c r="E55" i="230"/>
  <c r="T55" i="230"/>
  <c r="L55" i="230"/>
  <c r="Q55" i="230"/>
  <c r="K55" i="230"/>
  <c r="J55" i="230"/>
  <c r="I55" i="230"/>
  <c r="S55" i="230"/>
  <c r="R55" i="230"/>
  <c r="T27" i="230"/>
  <c r="L27" i="230"/>
  <c r="R27" i="230"/>
  <c r="S27" i="230"/>
  <c r="K27" i="230"/>
  <c r="J27" i="230"/>
  <c r="Q27" i="230"/>
  <c r="I27" i="230"/>
  <c r="O27" i="230"/>
  <c r="N27" i="230"/>
  <c r="G27" i="230"/>
  <c r="M27" i="230"/>
  <c r="H27" i="230"/>
  <c r="U27" i="230"/>
  <c r="P27" i="230"/>
  <c r="F27" i="230"/>
  <c r="E27" i="230"/>
  <c r="V27" i="230"/>
  <c r="R37" i="230"/>
  <c r="J37" i="230"/>
  <c r="P37" i="230"/>
  <c r="Q37" i="230"/>
  <c r="I37" i="230"/>
  <c r="H37" i="230"/>
  <c r="O37" i="230"/>
  <c r="G37" i="230"/>
  <c r="U37" i="230"/>
  <c r="E37" i="230"/>
  <c r="T37" i="230"/>
  <c r="M37" i="230"/>
  <c r="S37" i="230"/>
  <c r="N37" i="230"/>
  <c r="L37" i="230"/>
  <c r="K37" i="230"/>
  <c r="F37" i="230"/>
  <c r="V37" i="230"/>
  <c r="E30" i="224"/>
  <c r="E29" i="224" s="1"/>
  <c r="E385" i="224"/>
  <c r="E384" i="224" s="1"/>
  <c r="C63" i="228" s="1"/>
  <c r="D63" i="228" s="1"/>
  <c r="D62" i="230" s="1"/>
  <c r="C32" i="219"/>
  <c r="C31" i="219"/>
  <c r="C30" i="219"/>
  <c r="C29" i="219"/>
  <c r="C28" i="219"/>
  <c r="C27" i="219"/>
  <c r="C26" i="219"/>
  <c r="C25" i="219"/>
  <c r="C24" i="219"/>
  <c r="C23" i="219"/>
  <c r="C22" i="219"/>
  <c r="C21" i="219"/>
  <c r="C20" i="219"/>
  <c r="C19" i="219"/>
  <c r="C18" i="219"/>
  <c r="C17" i="219"/>
  <c r="C16" i="219"/>
  <c r="C15" i="219"/>
  <c r="C14" i="219"/>
  <c r="C13" i="219"/>
  <c r="C12" i="219"/>
  <c r="C11" i="219"/>
  <c r="C10" i="219"/>
  <c r="C9" i="219"/>
  <c r="C8" i="219"/>
  <c r="Q11" i="219"/>
  <c r="Q10" i="219"/>
  <c r="Q9" i="219"/>
  <c r="Q8" i="219"/>
  <c r="B8" i="219"/>
  <c r="C4" i="219"/>
  <c r="C3" i="219"/>
  <c r="P63" i="230" l="1"/>
  <c r="H63" i="230"/>
  <c r="N63" i="230"/>
  <c r="O63" i="230"/>
  <c r="G63" i="230"/>
  <c r="V63" i="230"/>
  <c r="F63" i="230"/>
  <c r="U63" i="230"/>
  <c r="M63" i="230"/>
  <c r="E63" i="230"/>
  <c r="T63" i="230"/>
  <c r="L63" i="230"/>
  <c r="I63" i="230"/>
  <c r="R63" i="230"/>
  <c r="Q63" i="230"/>
  <c r="S63" i="230"/>
  <c r="J63" i="230"/>
  <c r="K63" i="230"/>
  <c r="D32" i="219"/>
  <c r="D30" i="219"/>
  <c r="D29" i="219"/>
  <c r="D28" i="219"/>
  <c r="D27" i="219"/>
  <c r="D26" i="219"/>
  <c r="D25" i="219"/>
  <c r="D24" i="219"/>
  <c r="D23" i="219"/>
  <c r="D22" i="219"/>
  <c r="D21" i="219"/>
  <c r="D20" i="219"/>
  <c r="D19" i="219"/>
  <c r="D18" i="219"/>
  <c r="D17" i="219"/>
  <c r="D16" i="219"/>
  <c r="D15" i="219"/>
  <c r="D14" i="219"/>
  <c r="D13" i="219"/>
  <c r="D12" i="219"/>
  <c r="D11" i="219"/>
  <c r="D10" i="219"/>
  <c r="D9" i="219"/>
  <c r="D8" i="219"/>
  <c r="J8" i="219" l="1"/>
  <c r="N8" i="219"/>
  <c r="F8" i="219"/>
  <c r="L8" i="219"/>
  <c r="P8" i="219"/>
  <c r="H8" i="219"/>
  <c r="P9" i="219"/>
  <c r="J9" i="219"/>
  <c r="F9" i="219"/>
  <c r="N9" i="219"/>
  <c r="H9" i="219"/>
  <c r="L9" i="219"/>
  <c r="P10" i="219"/>
  <c r="L10" i="219"/>
  <c r="F10" i="219"/>
  <c r="J10" i="219"/>
  <c r="N10" i="219"/>
  <c r="H10" i="219"/>
  <c r="P11" i="219"/>
  <c r="J11" i="219"/>
  <c r="H11" i="219"/>
  <c r="F11" i="219"/>
  <c r="N11" i="219"/>
  <c r="L11" i="219"/>
  <c r="H33" i="219" l="1"/>
  <c r="L33" i="219"/>
  <c r="F33" i="219"/>
  <c r="N33" i="219"/>
  <c r="J33" i="219"/>
  <c r="P33" i="219"/>
  <c r="H34" i="219" l="1"/>
  <c r="H35" i="219" s="1"/>
  <c r="P34" i="219"/>
  <c r="P35" i="219" s="1"/>
  <c r="J34" i="219"/>
  <c r="J35" i="219" s="1"/>
  <c r="F34" i="219"/>
  <c r="F35" i="219" s="1"/>
  <c r="F36" i="219" s="1"/>
  <c r="N34" i="219"/>
  <c r="N35" i="219" s="1"/>
  <c r="L34" i="219"/>
  <c r="L35" i="219" s="1"/>
  <c r="C51" i="228"/>
  <c r="D51" i="228" s="1"/>
  <c r="D50" i="230" s="1"/>
  <c r="C23" i="228"/>
  <c r="D23" i="228" s="1"/>
  <c r="D22" i="230" s="1"/>
  <c r="H28" i="224"/>
  <c r="H27" i="224"/>
  <c r="H26" i="224"/>
  <c r="H25" i="224"/>
  <c r="H24" i="224"/>
  <c r="H23" i="224"/>
  <c r="H22" i="224"/>
  <c r="H21" i="224"/>
  <c r="H20" i="224"/>
  <c r="H19" i="224"/>
  <c r="H18" i="224"/>
  <c r="H16" i="224"/>
  <c r="P23" i="230" l="1"/>
  <c r="H23" i="230"/>
  <c r="N23" i="230"/>
  <c r="O23" i="230"/>
  <c r="G23" i="230"/>
  <c r="V23" i="230"/>
  <c r="F23" i="230"/>
  <c r="U23" i="230"/>
  <c r="M23" i="230"/>
  <c r="E23" i="230"/>
  <c r="S23" i="230"/>
  <c r="R23" i="230"/>
  <c r="K23" i="230"/>
  <c r="Q23" i="230"/>
  <c r="L23" i="230"/>
  <c r="J23" i="230"/>
  <c r="T23" i="230"/>
  <c r="I23" i="230"/>
  <c r="T51" i="230"/>
  <c r="L51" i="230"/>
  <c r="J51" i="230"/>
  <c r="S51" i="230"/>
  <c r="K51" i="230"/>
  <c r="R51" i="230"/>
  <c r="Q51" i="230"/>
  <c r="I51" i="230"/>
  <c r="P51" i="230"/>
  <c r="H51" i="230"/>
  <c r="G51" i="230"/>
  <c r="F51" i="230"/>
  <c r="U51" i="230"/>
  <c r="O51" i="230"/>
  <c r="E51" i="230"/>
  <c r="V51" i="230"/>
  <c r="N51" i="230"/>
  <c r="M51" i="230"/>
  <c r="E17" i="224"/>
  <c r="E353" i="224"/>
  <c r="C59" i="228" s="1"/>
  <c r="D59" i="228" s="1"/>
  <c r="D58" i="230" s="1"/>
  <c r="E343" i="224"/>
  <c r="C57" i="228" s="1"/>
  <c r="D57" i="228" s="1"/>
  <c r="D56" i="230" s="1"/>
  <c r="C53" i="228"/>
  <c r="D53" i="228" s="1"/>
  <c r="D52" i="230" s="1"/>
  <c r="E307" i="224"/>
  <c r="C49" i="228" s="1"/>
  <c r="D49" i="228" s="1"/>
  <c r="D48" i="230" s="1"/>
  <c r="C41" i="228"/>
  <c r="D41" i="228" s="1"/>
  <c r="D40" i="230" s="1"/>
  <c r="C19" i="228"/>
  <c r="D19" i="228" s="1"/>
  <c r="D18" i="230" s="1"/>
  <c r="H15" i="224"/>
  <c r="H36" i="219"/>
  <c r="J36" i="219" s="1"/>
  <c r="L36" i="219" s="1"/>
  <c r="N36" i="219" s="1"/>
  <c r="P36" i="219" s="1"/>
  <c r="V57" i="230" l="1"/>
  <c r="N57" i="230"/>
  <c r="F57" i="230"/>
  <c r="T57" i="230"/>
  <c r="U57" i="230"/>
  <c r="M57" i="230"/>
  <c r="E57" i="230"/>
  <c r="L57" i="230"/>
  <c r="S57" i="230"/>
  <c r="K57" i="230"/>
  <c r="R57" i="230"/>
  <c r="J57" i="230"/>
  <c r="Q57" i="230"/>
  <c r="P57" i="230"/>
  <c r="H57" i="230"/>
  <c r="G57" i="230"/>
  <c r="O57" i="230"/>
  <c r="I57" i="230"/>
  <c r="R53" i="230"/>
  <c r="J53" i="230"/>
  <c r="H53" i="230"/>
  <c r="Q53" i="230"/>
  <c r="I53" i="230"/>
  <c r="P53" i="230"/>
  <c r="O53" i="230"/>
  <c r="G53" i="230"/>
  <c r="V53" i="230"/>
  <c r="N53" i="230"/>
  <c r="F53" i="230"/>
  <c r="L53" i="230"/>
  <c r="K53" i="230"/>
  <c r="U53" i="230"/>
  <c r="T53" i="230"/>
  <c r="E53" i="230"/>
  <c r="M53" i="230"/>
  <c r="S53" i="230"/>
  <c r="T19" i="230"/>
  <c r="L19" i="230"/>
  <c r="R19" i="230"/>
  <c r="S19" i="230"/>
  <c r="K19" i="230"/>
  <c r="J19" i="230"/>
  <c r="Q19" i="230"/>
  <c r="I19" i="230"/>
  <c r="G19" i="230"/>
  <c r="V19" i="230"/>
  <c r="F19" i="230"/>
  <c r="U19" i="230"/>
  <c r="O19" i="230"/>
  <c r="E19" i="230"/>
  <c r="P19" i="230"/>
  <c r="H19" i="230"/>
  <c r="N19" i="230"/>
  <c r="M19" i="230"/>
  <c r="V41" i="230"/>
  <c r="N41" i="230"/>
  <c r="F41" i="230"/>
  <c r="L41" i="230"/>
  <c r="U41" i="230"/>
  <c r="M41" i="230"/>
  <c r="E41" i="230"/>
  <c r="T41" i="230"/>
  <c r="S41" i="230"/>
  <c r="K41" i="230"/>
  <c r="Q41" i="230"/>
  <c r="P41" i="230"/>
  <c r="I41" i="230"/>
  <c r="H41" i="230"/>
  <c r="O41" i="230"/>
  <c r="J41" i="230"/>
  <c r="R41" i="230"/>
  <c r="G41" i="230"/>
  <c r="T59" i="230"/>
  <c r="L59" i="230"/>
  <c r="R59" i="230"/>
  <c r="S59" i="230"/>
  <c r="K59" i="230"/>
  <c r="J59" i="230"/>
  <c r="Q59" i="230"/>
  <c r="I59" i="230"/>
  <c r="P59" i="230"/>
  <c r="H59" i="230"/>
  <c r="V59" i="230"/>
  <c r="U59" i="230"/>
  <c r="G59" i="230"/>
  <c r="O59" i="230"/>
  <c r="M59" i="230"/>
  <c r="N59" i="230"/>
  <c r="E59" i="230"/>
  <c r="F59" i="230"/>
  <c r="V49" i="230"/>
  <c r="N49" i="230"/>
  <c r="F49" i="230"/>
  <c r="L49" i="230"/>
  <c r="U49" i="230"/>
  <c r="M49" i="230"/>
  <c r="E49" i="230"/>
  <c r="T49" i="230"/>
  <c r="S49" i="230"/>
  <c r="K49" i="230"/>
  <c r="R49" i="230"/>
  <c r="J49" i="230"/>
  <c r="G49" i="230"/>
  <c r="P49" i="230"/>
  <c r="O49" i="230"/>
  <c r="Q49" i="230"/>
  <c r="I49" i="230"/>
  <c r="H49" i="230"/>
  <c r="E14" i="224"/>
  <c r="E13" i="224" s="1"/>
  <c r="C17" i="228" s="1"/>
  <c r="E356" i="224"/>
  <c r="C61" i="228" s="1"/>
  <c r="D61" i="228" s="1"/>
  <c r="D60" i="230" s="1"/>
  <c r="C25" i="228"/>
  <c r="D25" i="228" s="1"/>
  <c r="D24" i="230" s="1"/>
  <c r="R61" i="230" l="1"/>
  <c r="J61" i="230"/>
  <c r="H61" i="230"/>
  <c r="Q61" i="230"/>
  <c r="I61" i="230"/>
  <c r="P61" i="230"/>
  <c r="O61" i="230"/>
  <c r="G61" i="230"/>
  <c r="V61" i="230"/>
  <c r="N61" i="230"/>
  <c r="F61" i="230"/>
  <c r="U61" i="230"/>
  <c r="T61" i="230"/>
  <c r="S61" i="230"/>
  <c r="M61" i="230"/>
  <c r="L61" i="230"/>
  <c r="K61" i="230"/>
  <c r="E61" i="230"/>
  <c r="V25" i="230"/>
  <c r="N25" i="230"/>
  <c r="F25" i="230"/>
  <c r="T25" i="230"/>
  <c r="L25" i="230"/>
  <c r="U25" i="230"/>
  <c r="M25" i="230"/>
  <c r="E25" i="230"/>
  <c r="S25" i="230"/>
  <c r="K25" i="230"/>
  <c r="Q25" i="230"/>
  <c r="P25" i="230"/>
  <c r="O25" i="230"/>
  <c r="J25" i="230"/>
  <c r="I25" i="230"/>
  <c r="R25" i="230"/>
  <c r="H25" i="230"/>
  <c r="G25" i="230"/>
  <c r="D17" i="228"/>
  <c r="D31" i="219"/>
  <c r="D33" i="219" s="1"/>
  <c r="D16" i="230" l="1"/>
  <c r="E293" i="224"/>
  <c r="C45" i="228" s="1"/>
  <c r="D34" i="219"/>
  <c r="O33" i="219"/>
  <c r="I33" i="219"/>
  <c r="E33" i="219"/>
  <c r="G33" i="219"/>
  <c r="M33" i="219"/>
  <c r="K33" i="219"/>
  <c r="V17" i="230" l="1"/>
  <c r="N17" i="230"/>
  <c r="F17" i="230"/>
  <c r="U17" i="230"/>
  <c r="M17" i="230"/>
  <c r="E17" i="230"/>
  <c r="S17" i="230"/>
  <c r="K17" i="230"/>
  <c r="L17" i="230"/>
  <c r="J17" i="230"/>
  <c r="I17" i="230"/>
  <c r="T17" i="230"/>
  <c r="H17" i="230"/>
  <c r="R17" i="230"/>
  <c r="G17" i="230"/>
  <c r="Q17" i="230"/>
  <c r="P17" i="230"/>
  <c r="O17" i="230"/>
  <c r="D45" i="228"/>
  <c r="E242" i="224"/>
  <c r="E241" i="224" s="1"/>
  <c r="C39" i="228" s="1"/>
  <c r="D39" i="228" s="1"/>
  <c r="D38" i="230" s="1"/>
  <c r="D35" i="219"/>
  <c r="O34" i="219"/>
  <c r="G34" i="219"/>
  <c r="I34" i="219"/>
  <c r="M34" i="219"/>
  <c r="E34" i="219"/>
  <c r="K34" i="219"/>
  <c r="P39" i="230" l="1"/>
  <c r="H39" i="230"/>
  <c r="N39" i="230"/>
  <c r="O39" i="230"/>
  <c r="G39" i="230"/>
  <c r="V39" i="230"/>
  <c r="F39" i="230"/>
  <c r="U39" i="230"/>
  <c r="M39" i="230"/>
  <c r="E39" i="230"/>
  <c r="S39" i="230"/>
  <c r="R39" i="230"/>
  <c r="K39" i="230"/>
  <c r="Q39" i="230"/>
  <c r="L39" i="230"/>
  <c r="T39" i="230"/>
  <c r="J39" i="230"/>
  <c r="I39" i="230"/>
  <c r="C67" i="228"/>
  <c r="D44" i="230"/>
  <c r="D67" i="228"/>
  <c r="G397" i="224"/>
  <c r="I137" i="224" s="1"/>
  <c r="O35" i="219"/>
  <c r="I35" i="219"/>
  <c r="G35" i="219"/>
  <c r="E35" i="219"/>
  <c r="M35" i="219"/>
  <c r="K35" i="219"/>
  <c r="R45" i="230" l="1"/>
  <c r="R67" i="230" s="1"/>
  <c r="J45" i="230"/>
  <c r="J67" i="230" s="1"/>
  <c r="P45" i="230"/>
  <c r="P67" i="230" s="1"/>
  <c r="Q45" i="230"/>
  <c r="Q67" i="230" s="1"/>
  <c r="I45" i="230"/>
  <c r="I67" i="230" s="1"/>
  <c r="H45" i="230"/>
  <c r="H67" i="230" s="1"/>
  <c r="O45" i="230"/>
  <c r="O67" i="230" s="1"/>
  <c r="G45" i="230"/>
  <c r="G67" i="230" s="1"/>
  <c r="V45" i="230"/>
  <c r="V67" i="230" s="1"/>
  <c r="N45" i="230"/>
  <c r="N67" i="230" s="1"/>
  <c r="F45" i="230"/>
  <c r="T45" i="230"/>
  <c r="T67" i="230" s="1"/>
  <c r="S45" i="230"/>
  <c r="S67" i="230" s="1"/>
  <c r="K45" i="230"/>
  <c r="K67" i="230" s="1"/>
  <c r="E45" i="230"/>
  <c r="M45" i="230"/>
  <c r="M67" i="230" s="1"/>
  <c r="L45" i="230"/>
  <c r="L67" i="230" s="1"/>
  <c r="U45" i="230"/>
  <c r="U67" i="230" s="1"/>
  <c r="F67" i="230"/>
  <c r="D67" i="230"/>
  <c r="I16" i="224"/>
  <c r="I23" i="224"/>
  <c r="I123" i="224"/>
  <c r="I17" i="224"/>
  <c r="I131" i="224"/>
  <c r="I115" i="224"/>
  <c r="I107" i="224"/>
  <c r="I89" i="224"/>
  <c r="I186" i="224"/>
  <c r="E27" i="228" s="1"/>
  <c r="C26" i="230" s="1"/>
  <c r="I28" i="224"/>
  <c r="I27" i="224"/>
  <c r="I19" i="224"/>
  <c r="I127" i="224"/>
  <c r="I119" i="224"/>
  <c r="I111" i="224"/>
  <c r="I99" i="224"/>
  <c r="I71" i="224"/>
  <c r="G398" i="224"/>
  <c r="H9" i="224" s="1"/>
  <c r="H11" i="224" s="1"/>
  <c r="I13" i="224"/>
  <c r="E17" i="228" s="1"/>
  <c r="I15" i="224"/>
  <c r="I14" i="224"/>
  <c r="I18" i="224"/>
  <c r="I25" i="224"/>
  <c r="I21" i="224"/>
  <c r="I30" i="224"/>
  <c r="I129" i="224"/>
  <c r="I125" i="224"/>
  <c r="I121" i="224"/>
  <c r="I117" i="224"/>
  <c r="I113" i="224"/>
  <c r="I109" i="224"/>
  <c r="I103" i="224"/>
  <c r="I95" i="224"/>
  <c r="I81" i="224"/>
  <c r="I37" i="224"/>
  <c r="I105" i="224"/>
  <c r="I101" i="224"/>
  <c r="I97" i="224"/>
  <c r="I93" i="224"/>
  <c r="I85" i="224"/>
  <c r="I77" i="224"/>
  <c r="I57" i="224"/>
  <c r="I163" i="224"/>
  <c r="I91" i="224"/>
  <c r="I87" i="224"/>
  <c r="I83" i="224"/>
  <c r="I79" i="224"/>
  <c r="I75" i="224"/>
  <c r="I65" i="224"/>
  <c r="I49" i="224"/>
  <c r="I154" i="224"/>
  <c r="I126" i="224"/>
  <c r="I73" i="224"/>
  <c r="I69" i="224"/>
  <c r="I61" i="224"/>
  <c r="I53" i="224"/>
  <c r="I45" i="224"/>
  <c r="I134" i="224"/>
  <c r="I146" i="224"/>
  <c r="I183" i="224"/>
  <c r="I90" i="224"/>
  <c r="I41" i="224"/>
  <c r="I33" i="224"/>
  <c r="I158" i="224"/>
  <c r="I150" i="224"/>
  <c r="I142" i="224"/>
  <c r="I168" i="224"/>
  <c r="I26" i="224"/>
  <c r="I110" i="224"/>
  <c r="I58" i="224"/>
  <c r="I138" i="224"/>
  <c r="I172" i="224"/>
  <c r="I176" i="224"/>
  <c r="I179" i="224"/>
  <c r="I29" i="224"/>
  <c r="E19" i="228" s="1"/>
  <c r="C18" i="230" s="1"/>
  <c r="I118" i="224"/>
  <c r="I102" i="224"/>
  <c r="I74" i="224"/>
  <c r="I133" i="224"/>
  <c r="I22" i="224"/>
  <c r="I130" i="224"/>
  <c r="I122" i="224"/>
  <c r="I114" i="224"/>
  <c r="I106" i="224"/>
  <c r="I98" i="224"/>
  <c r="I82" i="224"/>
  <c r="I66" i="224"/>
  <c r="I46" i="224"/>
  <c r="I173" i="224"/>
  <c r="I94" i="224"/>
  <c r="I86" i="224"/>
  <c r="I78" i="224"/>
  <c r="I70" i="224"/>
  <c r="I62" i="224"/>
  <c r="I54" i="224"/>
  <c r="I38" i="224"/>
  <c r="I147" i="224"/>
  <c r="I178" i="224"/>
  <c r="I50" i="224"/>
  <c r="I42" i="224"/>
  <c r="I34" i="224"/>
  <c r="I155" i="224"/>
  <c r="I139" i="224"/>
  <c r="I165" i="224"/>
  <c r="I210" i="224"/>
  <c r="I159" i="224"/>
  <c r="I151" i="224"/>
  <c r="I143" i="224"/>
  <c r="I162" i="224"/>
  <c r="E23" i="228" s="1"/>
  <c r="C22" i="230" s="1"/>
  <c r="I169" i="224"/>
  <c r="I177" i="224"/>
  <c r="I386" i="224"/>
  <c r="I281" i="224"/>
  <c r="I182" i="224"/>
  <c r="I384" i="224"/>
  <c r="E63" i="228" s="1"/>
  <c r="C62" i="230" s="1"/>
  <c r="I200" i="224"/>
  <c r="I231" i="224"/>
  <c r="I198" i="224"/>
  <c r="I195" i="224"/>
  <c r="I218" i="224"/>
  <c r="I226" i="224"/>
  <c r="I259" i="224"/>
  <c r="E41" i="228" s="1"/>
  <c r="C40" i="230" s="1"/>
  <c r="I323" i="224"/>
  <c r="I256" i="224"/>
  <c r="I239" i="224"/>
  <c r="I252" i="224"/>
  <c r="I301" i="224"/>
  <c r="I190" i="224"/>
  <c r="I224" i="224"/>
  <c r="I297" i="224"/>
  <c r="I290" i="224"/>
  <c r="I237" i="224"/>
  <c r="I216" i="224"/>
  <c r="I206" i="224"/>
  <c r="I327" i="224"/>
  <c r="I314" i="224"/>
  <c r="I286" i="224"/>
  <c r="I268" i="224"/>
  <c r="I244" i="224"/>
  <c r="I242" i="224"/>
  <c r="I235" i="224"/>
  <c r="I227" i="224"/>
  <c r="E37" i="228" s="1"/>
  <c r="C36" i="230" s="1"/>
  <c r="I220" i="224"/>
  <c r="E35" i="228" s="1"/>
  <c r="C34" i="230" s="1"/>
  <c r="I214" i="224"/>
  <c r="I207" i="224"/>
  <c r="E33" i="228" s="1"/>
  <c r="C32" i="230" s="1"/>
  <c r="I204" i="224"/>
  <c r="I193" i="224"/>
  <c r="I385" i="224"/>
  <c r="I188" i="224"/>
  <c r="I180" i="224"/>
  <c r="I184" i="224"/>
  <c r="I175" i="224"/>
  <c r="E25" i="228" s="1"/>
  <c r="C24" i="230" s="1"/>
  <c r="I167" i="224"/>
  <c r="I171" i="224"/>
  <c r="I164" i="224"/>
  <c r="I136" i="224"/>
  <c r="I141" i="224"/>
  <c r="I145" i="224"/>
  <c r="I149" i="224"/>
  <c r="I153" i="224"/>
  <c r="I157" i="224"/>
  <c r="I161" i="224"/>
  <c r="I32" i="224"/>
  <c r="I36" i="224"/>
  <c r="I40" i="224"/>
  <c r="I44" i="224"/>
  <c r="I48" i="224"/>
  <c r="I52" i="224"/>
  <c r="I56" i="224"/>
  <c r="I60" i="224"/>
  <c r="I64" i="224"/>
  <c r="I68" i="224"/>
  <c r="I72" i="224"/>
  <c r="I76" i="224"/>
  <c r="I80" i="224"/>
  <c r="I84" i="224"/>
  <c r="I88" i="224"/>
  <c r="I92" i="224"/>
  <c r="I96" i="224"/>
  <c r="I100" i="224"/>
  <c r="I104" i="224"/>
  <c r="I108" i="224"/>
  <c r="I112" i="224"/>
  <c r="I116" i="224"/>
  <c r="I120" i="224"/>
  <c r="I124" i="224"/>
  <c r="I128" i="224"/>
  <c r="I31" i="224"/>
  <c r="I20" i="224"/>
  <c r="I24" i="224"/>
  <c r="I187" i="224"/>
  <c r="I181" i="224"/>
  <c r="I185" i="224"/>
  <c r="I166" i="224"/>
  <c r="I170" i="224"/>
  <c r="I174" i="224"/>
  <c r="I135" i="224"/>
  <c r="I140" i="224"/>
  <c r="I144" i="224"/>
  <c r="I148" i="224"/>
  <c r="I152" i="224"/>
  <c r="I156" i="224"/>
  <c r="I160" i="224"/>
  <c r="I132" i="224"/>
  <c r="E21" i="228" s="1"/>
  <c r="C20" i="230" s="1"/>
  <c r="I35" i="224"/>
  <c r="I39" i="224"/>
  <c r="I43" i="224"/>
  <c r="I47" i="224"/>
  <c r="I51" i="224"/>
  <c r="I55" i="224"/>
  <c r="I59" i="224"/>
  <c r="I63" i="224"/>
  <c r="I67" i="224"/>
  <c r="I202" i="224"/>
  <c r="I209" i="224"/>
  <c r="I212" i="224"/>
  <c r="I229" i="224"/>
  <c r="I233" i="224"/>
  <c r="I248" i="224"/>
  <c r="I264" i="224"/>
  <c r="I391" i="224"/>
  <c r="I395" i="224"/>
  <c r="I389" i="224"/>
  <c r="I359" i="224"/>
  <c r="I363" i="224"/>
  <c r="I367" i="224"/>
  <c r="I371" i="224"/>
  <c r="I375" i="224"/>
  <c r="I379" i="224"/>
  <c r="I383" i="224"/>
  <c r="I354" i="224"/>
  <c r="I349" i="224"/>
  <c r="I345" i="224"/>
  <c r="I333" i="224"/>
  <c r="I337" i="224"/>
  <c r="I341" i="224"/>
  <c r="I330" i="224"/>
  <c r="E55" i="228" s="1"/>
  <c r="C54" i="230" s="1"/>
  <c r="I326" i="224"/>
  <c r="I322" i="224"/>
  <c r="I318" i="224"/>
  <c r="E51" i="228" s="1"/>
  <c r="C50" i="230" s="1"/>
  <c r="I313" i="224"/>
  <c r="I317" i="224"/>
  <c r="I305" i="224"/>
  <c r="I296" i="224"/>
  <c r="I300" i="224"/>
  <c r="I294" i="224"/>
  <c r="I285" i="224"/>
  <c r="I289" i="224"/>
  <c r="I282" i="224"/>
  <c r="I263" i="224"/>
  <c r="I267" i="224"/>
  <c r="I270" i="224"/>
  <c r="I272" i="224"/>
  <c r="I274" i="224"/>
  <c r="I276" i="224"/>
  <c r="I278" i="224"/>
  <c r="I260" i="224"/>
  <c r="I247" i="224"/>
  <c r="I251" i="224"/>
  <c r="I255" i="224"/>
  <c r="I243" i="224"/>
  <c r="I230" i="224"/>
  <c r="I396" i="224"/>
  <c r="I362" i="224"/>
  <c r="I370" i="224"/>
  <c r="I378" i="224"/>
  <c r="I356" i="224"/>
  <c r="E61" i="228" s="1"/>
  <c r="C60" i="230" s="1"/>
  <c r="I348" i="224"/>
  <c r="I336" i="224"/>
  <c r="I331" i="224"/>
  <c r="I321" i="224"/>
  <c r="I312" i="224"/>
  <c r="I307" i="224"/>
  <c r="E49" i="228" s="1"/>
  <c r="C48" i="230" s="1"/>
  <c r="I299" i="224"/>
  <c r="I284" i="224"/>
  <c r="I292" i="224"/>
  <c r="I266" i="224"/>
  <c r="I261" i="224"/>
  <c r="I250" i="224"/>
  <c r="I258" i="224"/>
  <c r="I234" i="224"/>
  <c r="I238" i="224"/>
  <c r="I228" i="224"/>
  <c r="I225" i="224"/>
  <c r="I221" i="224"/>
  <c r="I213" i="224"/>
  <c r="I217" i="224"/>
  <c r="I208" i="224"/>
  <c r="I199" i="224"/>
  <c r="I203" i="224"/>
  <c r="I196" i="224"/>
  <c r="I192" i="224"/>
  <c r="I189" i="224"/>
  <c r="E29" i="228" s="1"/>
  <c r="C28" i="230" s="1"/>
  <c r="I360" i="224"/>
  <c r="I368" i="224"/>
  <c r="I376" i="224"/>
  <c r="I358" i="224"/>
  <c r="I346" i="224"/>
  <c r="I344" i="224"/>
  <c r="I338" i="224"/>
  <c r="I325" i="224"/>
  <c r="I309" i="224"/>
  <c r="I393" i="224"/>
  <c r="I390" i="224"/>
  <c r="I387" i="224"/>
  <c r="I361" i="224"/>
  <c r="I365" i="224"/>
  <c r="I369" i="224"/>
  <c r="I373" i="224"/>
  <c r="I377" i="224"/>
  <c r="I381" i="224"/>
  <c r="I357" i="224"/>
  <c r="I347" i="224"/>
  <c r="I351" i="224"/>
  <c r="I343" i="224"/>
  <c r="E57" i="228" s="1"/>
  <c r="C56" i="230" s="1"/>
  <c r="I335" i="224"/>
  <c r="I339" i="224"/>
  <c r="I332" i="224"/>
  <c r="I328" i="224"/>
  <c r="I324" i="224"/>
  <c r="E53" i="228" s="1"/>
  <c r="C52" i="230" s="1"/>
  <c r="I320" i="224"/>
  <c r="I311" i="224"/>
  <c r="I315" i="224"/>
  <c r="I308" i="224"/>
  <c r="I303" i="224"/>
  <c r="E47" i="228" s="1"/>
  <c r="C46" i="230" s="1"/>
  <c r="I298" i="224"/>
  <c r="I302" i="224"/>
  <c r="I283" i="224"/>
  <c r="I287" i="224"/>
  <c r="I291" i="224"/>
  <c r="I280" i="224"/>
  <c r="E43" i="228" s="1"/>
  <c r="C42" i="230" s="1"/>
  <c r="I265" i="224"/>
  <c r="I271" i="224"/>
  <c r="I273" i="224"/>
  <c r="I275" i="224"/>
  <c r="I277" i="224"/>
  <c r="I279" i="224"/>
  <c r="I245" i="224"/>
  <c r="I249" i="224"/>
  <c r="I253" i="224"/>
  <c r="I257" i="224"/>
  <c r="I241" i="224"/>
  <c r="E39" i="228" s="1"/>
  <c r="C38" i="230" s="1"/>
  <c r="I392" i="224"/>
  <c r="I388" i="224"/>
  <c r="E65" i="228" s="1"/>
  <c r="C64" i="230" s="1"/>
  <c r="I366" i="224"/>
  <c r="I374" i="224"/>
  <c r="I382" i="224"/>
  <c r="I355" i="224"/>
  <c r="I352" i="224"/>
  <c r="I340" i="224"/>
  <c r="I329" i="224"/>
  <c r="I319" i="224"/>
  <c r="I316" i="224"/>
  <c r="I306" i="224"/>
  <c r="I295" i="224"/>
  <c r="I288" i="224"/>
  <c r="I262" i="224"/>
  <c r="I269" i="224"/>
  <c r="I246" i="224"/>
  <c r="I254" i="224"/>
  <c r="I232" i="224"/>
  <c r="I236" i="224"/>
  <c r="I240" i="224"/>
  <c r="I223" i="224"/>
  <c r="I222" i="224"/>
  <c r="I211" i="224"/>
  <c r="I215" i="224"/>
  <c r="I219" i="224"/>
  <c r="I197" i="224"/>
  <c r="I201" i="224"/>
  <c r="I205" i="224"/>
  <c r="I194" i="224"/>
  <c r="E31" i="228" s="1"/>
  <c r="C30" i="230" s="1"/>
  <c r="I191" i="224"/>
  <c r="I394" i="224"/>
  <c r="I364" i="224"/>
  <c r="I372" i="224"/>
  <c r="I380" i="224"/>
  <c r="I353" i="224"/>
  <c r="E59" i="228" s="1"/>
  <c r="C58" i="230" s="1"/>
  <c r="I350" i="224"/>
  <c r="I334" i="224"/>
  <c r="I342" i="224"/>
  <c r="I310" i="224"/>
  <c r="I304" i="224"/>
  <c r="I293" i="224"/>
  <c r="E45" i="228" s="1"/>
  <c r="C44" i="230" s="1"/>
  <c r="H10" i="230" l="1"/>
  <c r="E10" i="228"/>
  <c r="E12" i="228"/>
  <c r="E67" i="230"/>
  <c r="C16" i="230"/>
  <c r="C67" i="230" s="1"/>
  <c r="E67" i="228"/>
  <c r="I397" i="224"/>
  <c r="I398" i="224" s="1"/>
  <c r="G10" i="227"/>
  <c r="E70" i="230" l="1"/>
  <c r="F70" i="230" s="1"/>
  <c r="G70" i="230" s="1"/>
  <c r="H70" i="230" s="1"/>
  <c r="I70" i="230" s="1"/>
  <c r="J70" i="230" s="1"/>
  <c r="K70" i="230" s="1"/>
  <c r="L70" i="230" s="1"/>
  <c r="M70" i="230" s="1"/>
  <c r="N70" i="230" s="1"/>
  <c r="O70" i="230" s="1"/>
  <c r="P70" i="230" s="1"/>
  <c r="Q70" i="230" s="1"/>
  <c r="R70" i="230" s="1"/>
  <c r="S70" i="230" s="1"/>
  <c r="T70" i="230" s="1"/>
  <c r="U70" i="230" s="1"/>
  <c r="V70" i="230" s="1"/>
  <c r="D70" i="230"/>
  <c r="C70" i="230" s="1"/>
  <c r="G12" i="227"/>
</calcChain>
</file>

<file path=xl/sharedStrings.xml><?xml version="1.0" encoding="utf-8"?>
<sst xmlns="http://schemas.openxmlformats.org/spreadsheetml/2006/main" count="1864" uniqueCount="998">
  <si>
    <t>UN</t>
  </si>
  <si>
    <t>APILOAMENTO PARA SIMPLES REGULARIZACAO</t>
  </si>
  <si>
    <t>M</t>
  </si>
  <si>
    <t>KG</t>
  </si>
  <si>
    <t>CJ</t>
  </si>
  <si>
    <t>JG</t>
  </si>
  <si>
    <t>GR-01 GRADE DE PROTECAO FERRO CHATO 1" X 1/4" MALHA 15CM X15CM</t>
  </si>
  <si>
    <t>CO-41 GUARDA-CORPO COM CHAPA PERFURADA H=110CM  AÇO GALVANIZADO COM PINTURA ESMALTE</t>
  </si>
  <si>
    <t>LIGACAO CALHA CONDUTOR DE CHAPA ACO GALVANIZADO N.24 DIAMETRO DE 3"</t>
  </si>
  <si>
    <t>FUNDO ANTI-OXIDANTE EM ESTRUTURAS</t>
  </si>
  <si>
    <t>TINTA LATEX PARA PISO</t>
  </si>
  <si>
    <t>REMOCAO DE PINTURA EM ESTRUTURA METALICA COM LIXAMENTO</t>
  </si>
  <si>
    <t>PINTURA DE QUADRAS ESPORTIVAS - LINHAS DEMARCATORIAS</t>
  </si>
  <si>
    <t>PAVIMENTACAO ARTICULADA SOBRE BASE AREIA GROSSA E=5A6CM</t>
  </si>
  <si>
    <t>QUADRA DE ESPORTES-PISO DE CONCRETO ARMADO-FUND. DIRETA</t>
  </si>
  <si>
    <t>ANDAIME - TORRE - ALUGUEL MENSAL</t>
  </si>
  <si>
    <t>CI-02 CAIXA DE INSPEÇÃO 80X80CM PARA ESGOTO</t>
  </si>
  <si>
    <t>CI-01 CAIXA DE INSPECAO 60X60CM PARA ESGOTO</t>
  </si>
  <si>
    <t>DEMOLICAO C/MARTELETES PNEUMATICOS ATE 5,0CM DE PROFUNDIDADE</t>
  </si>
  <si>
    <t>H</t>
  </si>
  <si>
    <t>Local:</t>
  </si>
  <si>
    <t>Obra:</t>
  </si>
  <si>
    <t>Memória</t>
  </si>
  <si>
    <t>Serviço</t>
  </si>
  <si>
    <t>Descrição</t>
  </si>
  <si>
    <t>Unidade</t>
  </si>
  <si>
    <t>Total</t>
  </si>
  <si>
    <t>A</t>
  </si>
  <si>
    <t>B</t>
  </si>
  <si>
    <t>C</t>
  </si>
  <si>
    <t>D</t>
  </si>
  <si>
    <t xml:space="preserve"> 10 </t>
  </si>
  <si>
    <t xml:space="preserve"> 11 </t>
  </si>
  <si>
    <t xml:space="preserve"> 12 </t>
  </si>
  <si>
    <t xml:space="preserve"> 13 </t>
  </si>
  <si>
    <t xml:space="preserve"> 14 </t>
  </si>
  <si>
    <t xml:space="preserve"> 15 </t>
  </si>
  <si>
    <t xml:space="preserve"> 16 </t>
  </si>
  <si>
    <t xml:space="preserve"> 17 </t>
  </si>
  <si>
    <t xml:space="preserve"> 18 </t>
  </si>
  <si>
    <t xml:space="preserve"> 19 </t>
  </si>
  <si>
    <t xml:space="preserve"> 20 </t>
  </si>
  <si>
    <t xml:space="preserve"> 21 </t>
  </si>
  <si>
    <t xml:space="preserve"> 22 </t>
  </si>
  <si>
    <t>ADMINISTRAÇÃO LOCAL</t>
  </si>
  <si>
    <t>ENCARREGADO GERAL DE OBRAS COM ENCARGOS COMPLEMENTARES</t>
  </si>
  <si>
    <t>MES</t>
  </si>
  <si>
    <t>ENGENHEIRO CIVIL DE OBRA JUNIOR COM ENCARGOS COMPLEMENTARES</t>
  </si>
  <si>
    <t>SERVIÇOS PRELIMINARES</t>
  </si>
  <si>
    <t xml:space="preserve"> 010505 </t>
  </si>
  <si>
    <t>TAPUME METÁLICO COM TELHA METÁLICA, SEM PINTURA, TRAPEZOIDAL 40 ESP=0,43MM, COLUNAS, BASES E PARAFUSOS</t>
  </si>
  <si>
    <t>m²</t>
  </si>
  <si>
    <t xml:space="preserve"> 173002 </t>
  </si>
  <si>
    <t>PLACA DE OBRA EM CHAPA DE AÇO GALVANIZADO</t>
  </si>
  <si>
    <t>Elaboração de projeto de adequação de entrada de energia elétrica junto a concessionária, com medição em média tensão, subestação simplificada e demanda de 75 kVA a 300 kVA</t>
  </si>
  <si>
    <t xml:space="preserve"> 01.20.841 </t>
  </si>
  <si>
    <t>Levantamento planialtimétrico cadastral com áreas acima de 50% de ocupação - área até 20.000 m² (mínimo de 3.500 m²)</t>
  </si>
  <si>
    <t xml:space="preserve"> 01.20.010 </t>
  </si>
  <si>
    <t>Taxa de mobilização e desmobilização de equipamentos para execução de levantamento topográfico</t>
  </si>
  <si>
    <t>TX</t>
  </si>
  <si>
    <t xml:space="preserve"> 01.17.061 </t>
  </si>
  <si>
    <t>Projeto executivo de estrutura em formato A0</t>
  </si>
  <si>
    <t xml:space="preserve"> 01.17.121 </t>
  </si>
  <si>
    <t>Projeto executivo de instalações elétricas em formato A0</t>
  </si>
  <si>
    <t xml:space="preserve"> 01.17.081 </t>
  </si>
  <si>
    <t>Projeto executivo de instalações hidráulicas em formato A0</t>
  </si>
  <si>
    <t xml:space="preserve"> 01.17.041 </t>
  </si>
  <si>
    <t>Projeto executivo de arquitetura em formato A0</t>
  </si>
  <si>
    <t xml:space="preserve"> 01.21.100 </t>
  </si>
  <si>
    <t>Sondagem do terreno a trado</t>
  </si>
  <si>
    <t xml:space="preserve"> 01.21.010 </t>
  </si>
  <si>
    <t>Taxa de mobilização e desmobilização de equipamentos para execução de sondagem</t>
  </si>
  <si>
    <t xml:space="preserve"> 020201 </t>
  </si>
  <si>
    <t>ESCAVAÇÃO MANUAL COM PROFUNDIDADE IGUAL OU INFERIOR A 1,50M</t>
  </si>
  <si>
    <t>m³</t>
  </si>
  <si>
    <t xml:space="preserve"> 020210 </t>
  </si>
  <si>
    <t>APILOAMENTO DO FUNDO DE VALAS, PARA SIMPLES REGULARIZAÇÃO</t>
  </si>
  <si>
    <t xml:space="preserve"> 16.35.005 </t>
  </si>
  <si>
    <t xml:space="preserve"> 020610 </t>
  </si>
  <si>
    <t>REATERRO DE VALAS, INCLUSIVE APILOAMENTO</t>
  </si>
  <si>
    <t xml:space="preserve"> 12.05.030 </t>
  </si>
  <si>
    <t>Estaca escavada mecanicamente, diâmetro de 30 cm até 30 t</t>
  </si>
  <si>
    <t xml:space="preserve"> 130115 </t>
  </si>
  <si>
    <t>LASTRO DE CONCRETO - 200KG CIM/M3</t>
  </si>
  <si>
    <t xml:space="preserve"> 010415 </t>
  </si>
  <si>
    <t>LASTRO DE BRITA</t>
  </si>
  <si>
    <t xml:space="preserve"> 020304 </t>
  </si>
  <si>
    <t>FORMA COMUM DE TÁBUAS DE PINUS - NÃO RECUPERÁVEL</t>
  </si>
  <si>
    <t xml:space="preserve"> 020404 </t>
  </si>
  <si>
    <t>ARMADURA EM AÇO CA-50</t>
  </si>
  <si>
    <t xml:space="preserve"> 020407 </t>
  </si>
  <si>
    <t>ARMADURA EM AÇO CA-60</t>
  </si>
  <si>
    <t xml:space="preserve"> 030318 </t>
  </si>
  <si>
    <t>CONCRETO FCK = 25,0MPA - USINADO E BOMBEÁVEL</t>
  </si>
  <si>
    <t xml:space="preserve"> 020605 </t>
  </si>
  <si>
    <t>IMPERMEABILIZAÇÃO DO RESPALDO DA FUNDAÇÃO - ARGAMASSA IMPERMEÁVEL</t>
  </si>
  <si>
    <t xml:space="preserve"> 030330 </t>
  </si>
  <si>
    <t>BOMBEAMENTO DE CONCRETO</t>
  </si>
  <si>
    <t xml:space="preserve"> 020601 </t>
  </si>
  <si>
    <t>ALVENARIA DE EMBASAMENTO - TIJOLOS MACIÇOS COMUNS</t>
  </si>
  <si>
    <t xml:space="preserve"> 040197 </t>
  </si>
  <si>
    <t>CONCRETO "GROUT"</t>
  </si>
  <si>
    <t xml:space="preserve"> 030422 </t>
  </si>
  <si>
    <t>LAJE MISTA TRELIÇADA H-15CM COM CAPEAMENTO 4CM (19CM)</t>
  </si>
  <si>
    <t xml:space="preserve"> 11.16.220 </t>
  </si>
  <si>
    <t>Nivelamento de piso em concreto com acabadora de superfície</t>
  </si>
  <si>
    <t xml:space="preserve"> 10.02.020 </t>
  </si>
  <si>
    <t>Armadura em tela soldada de aço</t>
  </si>
  <si>
    <t xml:space="preserve"> 030130 </t>
  </si>
  <si>
    <t>CIMBRAMENTO PARA ALTURAS ENTRE 3,01M E 7,00M</t>
  </si>
  <si>
    <t xml:space="preserve"> 036001 </t>
  </si>
  <si>
    <t>FORNECIMENTO E MONTAGEM DE ESTRUTURA METÁLICA VERTICAL - NÃO PATINÁVEL</t>
  </si>
  <si>
    <t xml:space="preserve"> 060221 </t>
  </si>
  <si>
    <t>TELHA ONDULADA CRFS 6MM</t>
  </si>
  <si>
    <t xml:space="preserve"> 060255 </t>
  </si>
  <si>
    <t>CUMEEIRA PARA TELHA ONDULADA (CRFS, PVC RÍGIDO E POLIÉSTER), TRAPEZOIDAL E GRECA (PVC RÍGIDO E POLIÉSTER)</t>
  </si>
  <si>
    <t xml:space="preserve"> 08.12.007 </t>
  </si>
  <si>
    <t xml:space="preserve"> 101102 </t>
  </si>
  <si>
    <t>CALHA EM CHAPA DE AÇO GALVANIZADO N.24 - DESENVOLVIMENTO 50CM</t>
  </si>
  <si>
    <t xml:space="preserve"> 16.08.028 </t>
  </si>
  <si>
    <t xml:space="preserve"> 16.08.026 </t>
  </si>
  <si>
    <t xml:space="preserve"> 100930 </t>
  </si>
  <si>
    <t>TUBO DE PVC RÍGIDO, PONTA E BOLSA (LINHA ESGOTO) - 40MM (1 1/2")</t>
  </si>
  <si>
    <t xml:space="preserve"> 100933 </t>
  </si>
  <si>
    <t>TUBO DE PVC RÍGIDO, PONTA E BOLSA (LINHA ESGOTO) - 100MM (4")</t>
  </si>
  <si>
    <t xml:space="preserve"> 100934 </t>
  </si>
  <si>
    <t>TUBO DE PVC RÍGIDO, PONTA E BOLSA (LINHA ESGOTO) - 150MM (6")</t>
  </si>
  <si>
    <t xml:space="preserve"> 100261 </t>
  </si>
  <si>
    <t>TUBO DE PVC RÍGIDO, SOLDÁVEL (LINHA ÁGUA) - 25MM (3/4")</t>
  </si>
  <si>
    <t xml:space="preserve"> 46.01.010 </t>
  </si>
  <si>
    <t>Tubo de PVC rígido soldável marrom, DN= 20 mm, (1/2´), inclusive conexões</t>
  </si>
  <si>
    <t xml:space="preserve"> 100262 </t>
  </si>
  <si>
    <t>TUBO DE PVC RÍGIDO, SOLDÁVEL (LINHA ÁGUA) - 32MM (1")</t>
  </si>
  <si>
    <t xml:space="preserve"> 100464 </t>
  </si>
  <si>
    <t>TUBO DE PVC RÍGIDO, SOLDÁVEL (LINHA ÁGUA) - 40MM (1 1/4")</t>
  </si>
  <si>
    <t xml:space="preserve"> 48.02.400 </t>
  </si>
  <si>
    <t>Reservatório em polietileno com tampa de rosca - capacidade de 1.000 litros</t>
  </si>
  <si>
    <t xml:space="preserve"> 100281 </t>
  </si>
  <si>
    <t>REGISTRO DE GAVETA, METAL AMARELO - 3/4"</t>
  </si>
  <si>
    <t xml:space="preserve"> 100282 </t>
  </si>
  <si>
    <t>REGISTRO DE GAVETA, METAL AMARELO - 1"</t>
  </si>
  <si>
    <t xml:space="preserve"> 100284 </t>
  </si>
  <si>
    <t>REGISTRO DE GAVETA, METAL AMARELO - 1 1/2"</t>
  </si>
  <si>
    <t xml:space="preserve"> 100291 </t>
  </si>
  <si>
    <t>TORNEIRA DE BÓIA, DE LATÃO - 3/4"</t>
  </si>
  <si>
    <t xml:space="preserve"> 44.20.150 </t>
  </si>
  <si>
    <t>Acabamento cromado para registro</t>
  </si>
  <si>
    <t xml:space="preserve"> 101303 </t>
  </si>
  <si>
    <t>BACIA SANITÁRIA COM CAIXA ACOPLADA DE LOUÇA BRANCA</t>
  </si>
  <si>
    <t xml:space="preserve"> 101304 </t>
  </si>
  <si>
    <t>BACIA SANITÁRIA INFANTIL SIFONADA, DE LOUÇA BRANCA</t>
  </si>
  <si>
    <t xml:space="preserve"> 101305 </t>
  </si>
  <si>
    <t>BACIA SANITÁRIA ALTEADA PARA PORTADORES DE DEFICIÊNCIA FÍSICA</t>
  </si>
  <si>
    <t xml:space="preserve"> 170521 </t>
  </si>
  <si>
    <t>BARRA DE APOIO PARA DEFICIENTES L=80 CM (BARRAS COM DIÂMETRO ENTRE 3,0 E 4,5CM)</t>
  </si>
  <si>
    <t xml:space="preserve"> 101314 </t>
  </si>
  <si>
    <t>LAVATÓRIO DE LOUÇA INDIVIDUAL PARA PORTADORES DE DEFICIÊNCIA FÍSICA</t>
  </si>
  <si>
    <t xml:space="preserve"> 101308 </t>
  </si>
  <si>
    <t>LAVATÓRIO DE LOUÇA BRANCA, SEM COLUNA, CAPACIDADE MÍNIMA 5L, EXCLUSIVE TORNEIRA</t>
  </si>
  <si>
    <t xml:space="preserve"> 101325 </t>
  </si>
  <si>
    <t>MICTÓRIO INDIVIDUAL DE LOUÇA BRANCA, TIPO BACIA - DE CENTRO</t>
  </si>
  <si>
    <t xml:space="preserve"> 090255 </t>
  </si>
  <si>
    <t>ELETRODUTO DE PVC CORRUGADO REFORÇADO, ANTICHAMA - 25MM (3/4")</t>
  </si>
  <si>
    <t xml:space="preserve"> 101440 </t>
  </si>
  <si>
    <t>CHUVEIRO ELÉTRICO AUTOMÁTICO, CORPO EM PVC CROMADO - 220V-2800/4400W</t>
  </si>
  <si>
    <t xml:space="preserve"> 38.13.010 </t>
  </si>
  <si>
    <t>Eletroduto corrugado em polietileno de alta densidade, DN= 30 mm, com acessórios</t>
  </si>
  <si>
    <t xml:space="preserve"> 090760 </t>
  </si>
  <si>
    <t>PONTO COM TOMADA SIMPLES DE EMBUTIR - 110/220V CAIXA 4"X2"</t>
  </si>
  <si>
    <t xml:space="preserve"> 090701 </t>
  </si>
  <si>
    <t>PONTO COM INTERRUPTOR SIMPLES - 1 TECLA, EM CAIXA 4"X2"</t>
  </si>
  <si>
    <t xml:space="preserve"> 090951 </t>
  </si>
  <si>
    <t>LUMINÁRIA COMERCIAL DE SOBREPOR COM DIFUSOR TRANSPARENTE OU FOSCO PARA 2 LÂMPADAS TUBULARES DE LED 18/20W - COMPLETA</t>
  </si>
  <si>
    <t xml:space="preserve"> 090329 </t>
  </si>
  <si>
    <t>CABO 2,50MM2 - ISOLAMENTO PARA 1,0KV - CLASSE 4 - FLEXÍVEL</t>
  </si>
  <si>
    <t xml:space="preserve"> 090330 </t>
  </si>
  <si>
    <t>CABO 4,00MM2 - ISOLAMENTO PARA 1,0KV - CLASSE 4 - FLEXÍVEL</t>
  </si>
  <si>
    <t xml:space="preserve"> 090334 </t>
  </si>
  <si>
    <t>CABO 25,00MM2 - ISOLAMENTO PARA 1,0KV - CLASSE 4 - FLEXÍVEL</t>
  </si>
  <si>
    <t xml:space="preserve"> 090333 </t>
  </si>
  <si>
    <t>CABO 16,00MM2 - ISOLAMENTO PARA 1,0KV - CLASSE 4 - FLEXÍVEL</t>
  </si>
  <si>
    <t xml:space="preserve"> 090510 </t>
  </si>
  <si>
    <t>QUADRO DE DISTRIBUIÇÃO EM CHAPA METÁLICA - PARA ATÉ 24 DISJUNTORES</t>
  </si>
  <si>
    <t>un</t>
  </si>
  <si>
    <t xml:space="preserve"> 090819 </t>
  </si>
  <si>
    <t>MINI DISJUNTOR - TIPO EUROPEU (IEC) - BIPOLAR 63A</t>
  </si>
  <si>
    <t xml:space="preserve"> 090813 </t>
  </si>
  <si>
    <t>MINI DISJUNTOR - TIPO EUROPEU (IEC) -  BIPOLAR 32/50A</t>
  </si>
  <si>
    <t xml:space="preserve"> 090810 </t>
  </si>
  <si>
    <t>MINI DISJUNTOR - TIPO EUROPEU (IEC) - UNIPOLAR 6/25A</t>
  </si>
  <si>
    <t xml:space="preserve"> 101445 </t>
  </si>
  <si>
    <t>CONJUNTO ANTIVANDALISMO FORMADO DE CHUVEIRO E VÁLVULA DE FECHAMENTO AUTOMÁTICO (ÁGUA FRIA OU PRÉ-MISTURADA)</t>
  </si>
  <si>
    <t xml:space="preserve"> 091195 </t>
  </si>
  <si>
    <t>BARRA CHATA DE ALUMÍNIO TIPO FITA 1/8" X 7/8"</t>
  </si>
  <si>
    <t xml:space="preserve"> 098391 </t>
  </si>
  <si>
    <t>CONECTOR PARA HASTE "COPPERWELD"</t>
  </si>
  <si>
    <t xml:space="preserve"> 098390 </t>
  </si>
  <si>
    <t>HASTE "COPPERWELD"- 5/8"X3,OOM</t>
  </si>
  <si>
    <t xml:space="preserve"> 070112 </t>
  </si>
  <si>
    <t>PM.12 - PORTA LISA COMUM/ ENCABEÇADA - 82X210CM</t>
  </si>
  <si>
    <t xml:space="preserve"> 170140 </t>
  </si>
  <si>
    <t>PP.15/19 - PORTÃO EM FERRO PERFILADO COM CHAPA, 1 FOLHA</t>
  </si>
  <si>
    <t xml:space="preserve"> 06.03.032 </t>
  </si>
  <si>
    <t xml:space="preserve"> 080237 </t>
  </si>
  <si>
    <t>CF.13 - CAIXILHO EM PERFIL DE CHAPA DOBRADA - BASCULANTE</t>
  </si>
  <si>
    <t xml:space="preserve"> 110201 </t>
  </si>
  <si>
    <t>CHAPISCO COMUM - ARGAMASSA DE CIMENTO E AREIA 1:3</t>
  </si>
  <si>
    <t xml:space="preserve"> 110113 </t>
  </si>
  <si>
    <t>REBOCO INTERNO - ARGAMASSA PRÉ-FABRICADA</t>
  </si>
  <si>
    <t xml:space="preserve"> 110108 </t>
  </si>
  <si>
    <t>EMBOÇO - ARGAMASSA MISTA DE CIMENTO, CAL E AREIA 1:4/12</t>
  </si>
  <si>
    <t xml:space="preserve"> 110348 </t>
  </si>
  <si>
    <t>REVESTIMENTO CERÂMICO ESMALTADO, JUNTAS AMARRAÇÃO OU PRUMO - ASSENTADOS COM ARGAMASSA COLANTE</t>
  </si>
  <si>
    <t xml:space="preserve"> 050140 </t>
  </si>
  <si>
    <t>REGULARIZAÇÃO COM ARGAMASSA DE CIMENTO E AREIA - TRAÇO 1:3, ESPESSURA MÉDIA 30MM</t>
  </si>
  <si>
    <t xml:space="preserve"> 130242 </t>
  </si>
  <si>
    <t>PISO CERÂMICO ESMALTADO  (PEI-5) - ASSENTADO COM ARGAMASSA COLANTE</t>
  </si>
  <si>
    <t xml:space="preserve"> 130309 </t>
  </si>
  <si>
    <t>RODAPÉ CERÂMICO ESMALTADO PEIV 7CM À 10CM</t>
  </si>
  <si>
    <t xml:space="preserve"> 150111 </t>
  </si>
  <si>
    <t>TINTA PVA (LÁTEX) - REBOCO COM MASSA CORRIDA</t>
  </si>
  <si>
    <t xml:space="preserve"> 150310 </t>
  </si>
  <si>
    <t>ESMALTE SINTÉTICO - ESQUADRIAS E PEÇAS DE SERRALHERIA</t>
  </si>
  <si>
    <t xml:space="preserve"> 135001 </t>
  </si>
  <si>
    <t>DEMOLIÇÃO DE CONCRETO SIMPLES</t>
  </si>
  <si>
    <t xml:space="preserve"> 045004 </t>
  </si>
  <si>
    <t>DEMOLIÇÃO DE ALVENARIA EM GERAL (TIJOLOS OU BLOCOS)</t>
  </si>
  <si>
    <t xml:space="preserve"> 066025 </t>
  </si>
  <si>
    <t>RETIRADA DE TELHAS EM GERAL, EXCLUSIVE TELHAS DE BARRO COZIDO, VIDRO E ESTRUTURAIS DE CRFS</t>
  </si>
  <si>
    <t xml:space="preserve"> 010107 </t>
  </si>
  <si>
    <t>REMOÇÃO DE ENTULHO COM CAÇAMBA METÁLICA, INCLUSIVE CARGA MANUAL E DESCARGA EM BOTA-FORA</t>
  </si>
  <si>
    <t xml:space="preserve"> 095014 </t>
  </si>
  <si>
    <t>REMOÇÃO DE CABO EMBUTIDO - ATÉ 16MM2</t>
  </si>
  <si>
    <t xml:space="preserve"> 096211 </t>
  </si>
  <si>
    <t>RETIRADA DE LUMINÁRIA INTERNA PARA LÂMPADA FLUORESCENTE</t>
  </si>
  <si>
    <t xml:space="preserve"> 106035 </t>
  </si>
  <si>
    <t>RETIRADA DE APARELHOS SANITÁRIOS, INCLUSIVE ACESSÓRIOS</t>
  </si>
  <si>
    <t xml:space="preserve"> 076001 </t>
  </si>
  <si>
    <t>RETIRADA DE FOLHAS DE PORTA DE PASSAGEM OU JANELA</t>
  </si>
  <si>
    <t xml:space="preserve"> 076002 </t>
  </si>
  <si>
    <t>RETIRADA DE BATENTES DE MADEIRA</t>
  </si>
  <si>
    <t xml:space="preserve"> 086001 </t>
  </si>
  <si>
    <t>RETIRADA DE ESQUADRIAS METÁLICAS EM GERAL, PORTAS OU CAIXILHOS</t>
  </si>
  <si>
    <t xml:space="preserve"> 175015 </t>
  </si>
  <si>
    <t>DEMOLIÇÃO DE ALAMBRADO DE TELA GALVANIZADA</t>
  </si>
  <si>
    <t xml:space="preserve"> 140103 </t>
  </si>
  <si>
    <t>VIDRO LISO COMUM, TRANSPARENTE INCOLOR - ESPESSURA 4MM</t>
  </si>
  <si>
    <t xml:space="preserve"> 091028 </t>
  </si>
  <si>
    <t>LUMINÁRIA DE EMERGÊNCIA AUTÔNOMA COM 30 LEDS - 2W - AUTONOMIA MIN. 3H - COMPLETA</t>
  </si>
  <si>
    <t xml:space="preserve"> 040331 </t>
  </si>
  <si>
    <t>PLACAS DE GRANILITE - 40MM DE ESPESSURA</t>
  </si>
  <si>
    <t xml:space="preserve"> 080180 </t>
  </si>
  <si>
    <t>BATENTE DE ALUMÍNIO PARA DIVISÓRIA DE GRANILITE</t>
  </si>
  <si>
    <t xml:space="preserve"> 040132 </t>
  </si>
  <si>
    <t>BLOCOS VAZADOS DE CONCRETO ESTRUTURAL - 14CM - 10MPA</t>
  </si>
  <si>
    <t xml:space="preserve"> 120142 </t>
  </si>
  <si>
    <t>FORRO DE GESSO ACARTONADO TIPO FGA (FORNECIMENTO E INSTALAÇÃO)</t>
  </si>
  <si>
    <t xml:space="preserve"> 150211 </t>
  </si>
  <si>
    <t>ESMALTE SINTÉTICO - ESQUADRIAS E PEÇAS DE MARCENARIA, COM EMASSAMENTO</t>
  </si>
  <si>
    <t xml:space="preserve"> 15.01.035 </t>
  </si>
  <si>
    <t xml:space="preserve"> 150312 </t>
  </si>
  <si>
    <t>ESMALTE SINTÉTICO - ESTRUTURAS METÁLICAS</t>
  </si>
  <si>
    <t xml:space="preserve"> 100881 </t>
  </si>
  <si>
    <t>EXTINTOR DE INCÊNDIO COM CARGA DE GÁS CARBÔNICO (CO2) - 6KG</t>
  </si>
  <si>
    <t xml:space="preserve"> 100885 </t>
  </si>
  <si>
    <t>EXTINTOR DE INCÊNDIO COM CARGA DE ÁGUA PRESSURIZADA - 10L</t>
  </si>
  <si>
    <t>GINÁSIO DE ESPORTES</t>
  </si>
  <si>
    <t xml:space="preserve"> 090939 </t>
  </si>
  <si>
    <t>PROJETOR PARA USO EXTERNO COM LÂMPADA LED DE 150W - COMPLETA</t>
  </si>
  <si>
    <t>RETIRADA DE LUMINÁRIA EXTERNA INSTALADA EM BRAÇO DE FERRO</t>
  </si>
  <si>
    <t xml:space="preserve"> 15.02.080 </t>
  </si>
  <si>
    <t xml:space="preserve"> 15.80.040 </t>
  </si>
  <si>
    <t>REMOÇÃO DE PINTURA EM ALVENARIA E CONCRETO - LIXA</t>
  </si>
  <si>
    <t xml:space="preserve"> 090331 </t>
  </si>
  <si>
    <t>CABO 6,00MM2 - ISOLAMENTO PARA 1,0KV - CLASSE 4 - FLEXÍVEL</t>
  </si>
  <si>
    <t>QUADRO DE DISTRIBUIÇÃO EM CHAPA METÁLICA - PARA ATÉ 44 DISJUNTORES</t>
  </si>
  <si>
    <t>MINI DISJUNTOR - TIPO EUROPEU (IEC) - TRIPOLAR 80A</t>
  </si>
  <si>
    <t>CABO DE COBRE NÚ, PARA ATERRAMENTO - 50,00MM2</t>
  </si>
  <si>
    <t xml:space="preserve"> 170365 </t>
  </si>
  <si>
    <t>TELA DE NYLON PARA COBERTURA DE QUADRA</t>
  </si>
  <si>
    <t xml:space="preserve"> 170361 </t>
  </si>
  <si>
    <t>TRAVE PARA FUTEBOL DE SALÃO, INCLUSIVE PINTURA E REDE</t>
  </si>
  <si>
    <t xml:space="preserve"> 170360 </t>
  </si>
  <si>
    <t>POSTES PARA VOLEIBOL, INCLUSIVE PINTURA E REDE</t>
  </si>
  <si>
    <t>Locação de plataforma elevatória articulada, com altura aproximada de 20 m, capacidade de carga de 227 kg, diesel</t>
  </si>
  <si>
    <t>UNMES</t>
  </si>
  <si>
    <t>PQ LINEAR</t>
  </si>
  <si>
    <t xml:space="preserve"> 02.02.150 </t>
  </si>
  <si>
    <t>Locação de container tipo depósito - área mínima de 13,80 m²</t>
  </si>
  <si>
    <t xml:space="preserve"> 02.02.140 </t>
  </si>
  <si>
    <t>Locação de container tipo sanitário com 2 vasos sanitários, 2 lavatórios, 2 mictórios e 4 pontos para chuveiro - área mínima de 13,80 m²</t>
  </si>
  <si>
    <t xml:space="preserve"> 010101 </t>
  </si>
  <si>
    <t>LIMPEZA MECANIZADA GERAL, INCLUSIVE REMOÇÃO DA COBERTURA VEGETAL - TRONCOS COM DIÂMETRO ATÉ 10CM - SEM TRANSPORTE</t>
  </si>
  <si>
    <t xml:space="preserve"> 02.02.130 </t>
  </si>
  <si>
    <t>Locação de container tipo escritório com 1 vaso sanitário, 1 lavatório e 1 ponto para chuveiro - área mínima de 13,80 m²</t>
  </si>
  <si>
    <t xml:space="preserve"> 010303 </t>
  </si>
  <si>
    <t>CORTE E CARREGAMENTO PARA BOTA-FORA, INCLUSIVE TRANSPORTE ATÉ 1KM</t>
  </si>
  <si>
    <t xml:space="preserve"> 010310 </t>
  </si>
  <si>
    <t>TRANSPORTE DE TERRA POR CAMINHÃO BASCULANTE, A PARTIR DE 1KM</t>
  </si>
  <si>
    <t>M3XKM</t>
  </si>
  <si>
    <t>FP.04 - ALAMBRADO EM TUBO GALVANIZADO E TELA GALVANIZADA H=2,00M</t>
  </si>
  <si>
    <t xml:space="preserve"> 170195 </t>
  </si>
  <si>
    <t>PORTÃO EM FERRO GALVANIZADO ELETROFUNDIDO MALHA 65X132MM, DE ABRIR, 2 FOLHAS, COM PINTURA ELETROLÍTICA</t>
  </si>
  <si>
    <t xml:space="preserve"> 05.09.007 </t>
  </si>
  <si>
    <t>Taxa de destinação de resíduo sólido em aterro, tipo solo/terra</t>
  </si>
  <si>
    <t>PISTA DE CAMINHADA</t>
  </si>
  <si>
    <t xml:space="preserve"> 130110 </t>
  </si>
  <si>
    <t xml:space="preserve"> 030317 </t>
  </si>
  <si>
    <t>CONCRETO FCK = 25,0MPA - USINADO</t>
  </si>
  <si>
    <t xml:space="preserve"> 020409 </t>
  </si>
  <si>
    <t>ARMADURA EM AÇO CA-60 - TELA</t>
  </si>
  <si>
    <t xml:space="preserve"> 130204 </t>
  </si>
  <si>
    <t>ACABAMENTO DE PISO DE CONCRETO TIPO BAMBOLÊ</t>
  </si>
  <si>
    <t xml:space="preserve"> 01.06.001 </t>
  </si>
  <si>
    <t>DEMARCAÇÃO E PINTURA DE FAIXAS ATÉ 10CM - BORRACHA CLORADA</t>
  </si>
  <si>
    <t>GRAMA</t>
  </si>
  <si>
    <t xml:space="preserve"> 180305 </t>
  </si>
  <si>
    <t>GRAMA ESMERALDA</t>
  </si>
  <si>
    <t>PISO INTERTRAVADO</t>
  </si>
  <si>
    <t xml:space="preserve"> 16.02.012 </t>
  </si>
  <si>
    <t xml:space="preserve"> 130246 </t>
  </si>
  <si>
    <t>PISO PODOTÁTIL, ALERTA DIRECIONAL, INTERTRAVADO 6CM</t>
  </si>
  <si>
    <t>STREETBALL</t>
  </si>
  <si>
    <t xml:space="preserve"> 170129 </t>
  </si>
  <si>
    <t>FP.03 - ALAMBRADO PARA QUADRAS DE ESPORTE - GP.6/EDIF - TG/4,5M</t>
  </si>
  <si>
    <t>QUADRA DE BASQUETE</t>
  </si>
  <si>
    <t xml:space="preserve"> 170363 </t>
  </si>
  <si>
    <t>TABELA PARA BASQUETE, ENGLOBANDO DESDE FUNDAÇÃO ATÉ A CESTA DE NYLON</t>
  </si>
  <si>
    <t>QUADRA DE VOLEI</t>
  </si>
  <si>
    <t xml:space="preserve"> 16.04.016 </t>
  </si>
  <si>
    <t>QUADRA DE FUTSAL</t>
  </si>
  <si>
    <t>PLAYGROUND</t>
  </si>
  <si>
    <t xml:space="preserve"> 181446 </t>
  </si>
  <si>
    <t>PLAYGROUND BRINQUEDOS DE MADEIRA - GANGORRA DUPLA</t>
  </si>
  <si>
    <t xml:space="preserve"> 181441 </t>
  </si>
  <si>
    <t>PLAYGROUND BRINQUEDOS DE MADEIRA - CASA TARZAN COM RAMPA ESCALADA, ESCORREGADOR, PONTE E ESCADA MARINHEIRO</t>
  </si>
  <si>
    <t xml:space="preserve"> 181448 </t>
  </si>
  <si>
    <t>PLAYGROUND BRINQUEDOS DE MADEIRA - BALANÇA DUPLA</t>
  </si>
  <si>
    <t xml:space="preserve"> 181445 </t>
  </si>
  <si>
    <t>PLAYGROUND BRINQUEDOS DE MADEIRA - ESCORREGADOR ( ALT.=1,80M COMP.=3,00M)</t>
  </si>
  <si>
    <t xml:space="preserve"> 181449 </t>
  </si>
  <si>
    <t>PLAYGROUND BRINQUEDOS DE MADEIRA - ESCADA HORIZONTAL</t>
  </si>
  <si>
    <t xml:space="preserve"> 181444 </t>
  </si>
  <si>
    <t>PLAYGROUND BRINQUEDOS DE MADEIRA - DOIS CAVALINHOS E DUAS GANGORRAS</t>
  </si>
  <si>
    <t xml:space="preserve"> 181424 </t>
  </si>
  <si>
    <t>GAIOLA LABIRINTO (1,5X1,5X2,0)M - ESTRUTURA METÁLICA</t>
  </si>
  <si>
    <t xml:space="preserve"> 181405 </t>
  </si>
  <si>
    <t>CARROSSEL PARA 20 LUGARES,  DIÂMETRO 2,20M, FORNECIMENTO E INSTALAÇÃO</t>
  </si>
  <si>
    <t>EQUIPAMENTOS ESPORTIVOS</t>
  </si>
  <si>
    <t xml:space="preserve"> 181501 </t>
  </si>
  <si>
    <t>APARELHOS DE GINÁTICA EM MADEIRA - BARRA DUPLA EM DOIS NIVEIS</t>
  </si>
  <si>
    <t xml:space="preserve"> 181503 </t>
  </si>
  <si>
    <t>APARELHOS DE GINÁTICA EM MADEIRA - BARRAS PARALELAS</t>
  </si>
  <si>
    <t xml:space="preserve"> 181608 </t>
  </si>
  <si>
    <t>REMADA SENTADA</t>
  </si>
  <si>
    <t xml:space="preserve"> 181606 </t>
  </si>
  <si>
    <t>ALONGADOR COM 3 ALTURAS CONJUGADO</t>
  </si>
  <si>
    <t xml:space="preserve"> 181602 </t>
  </si>
  <si>
    <t>ROTAÇÃO DIAGONAL DUPLA - APARELHO DUPLO CONJUGADO</t>
  </si>
  <si>
    <t xml:space="preserve"> 181612 </t>
  </si>
  <si>
    <t>ROTAÇÃO VERTICAL TRIPLO CONJUGADO</t>
  </si>
  <si>
    <t xml:space="preserve"> 181605 </t>
  </si>
  <si>
    <t>SIMULADOR DE CAVALGADA TRIPLO</t>
  </si>
  <si>
    <t xml:space="preserve"> 181603 </t>
  </si>
  <si>
    <t>MULTI EXERCITADOR CONJUGADO COM 6 FUNÇÕES</t>
  </si>
  <si>
    <t xml:space="preserve"> 181607 </t>
  </si>
  <si>
    <t>PRESSÃO DE PERNAS TRIPLO CONJUGADO</t>
  </si>
  <si>
    <t xml:space="preserve"> 181614 </t>
  </si>
  <si>
    <t>ESQUI TRIPLO CONJUGADO</t>
  </si>
  <si>
    <t xml:space="preserve"> 181617 </t>
  </si>
  <si>
    <t>PUXADOR PEITORAL DUPLO STAR</t>
  </si>
  <si>
    <t xml:space="preserve"> 051100 </t>
  </si>
  <si>
    <t>ABERTURA DE CAIXA ATÉ 25CM, INCLUI ESCAVAÇÃO, COMPACTAÇÃO, TRANSPORTE E PREPARO DO SUB-LEITO</t>
  </si>
  <si>
    <t xml:space="preserve"> 054700 </t>
  </si>
  <si>
    <t>BASE DE BICA CORRIDA</t>
  </si>
  <si>
    <t xml:space="preserve"> 052700 </t>
  </si>
  <si>
    <t>IMPRIMAÇÃO BETUMINOSA IMPERMEABILIZANTE</t>
  </si>
  <si>
    <t xml:space="preserve"> 052600 </t>
  </si>
  <si>
    <t>IMPRIMAÇÃO BETUMINOSA LIGANTE</t>
  </si>
  <si>
    <t xml:space="preserve"> 052502 </t>
  </si>
  <si>
    <t>BASE DE BINDER DENSO (SEM TRANSPORTE)</t>
  </si>
  <si>
    <t xml:space="preserve"> 056800 </t>
  </si>
  <si>
    <t>TRANSPORTE DE CAPA ASFÁLTICA</t>
  </si>
  <si>
    <t>M2XKM</t>
  </si>
  <si>
    <t xml:space="preserve"> 036061 </t>
  </si>
  <si>
    <t>CONCRETO ASFALTICO</t>
  </si>
  <si>
    <t>TON</t>
  </si>
  <si>
    <t xml:space="preserve"> 170372 </t>
  </si>
  <si>
    <t xml:space="preserve"> 170250 </t>
  </si>
  <si>
    <t>GUIA DE CONCRETO RETA OU CURVA, TIPO PMSP</t>
  </si>
  <si>
    <t xml:space="preserve"> 170252 </t>
  </si>
  <si>
    <t>SARJETA DE CONCRETO, INCLUSIVE PREPARO DE CAIXA</t>
  </si>
  <si>
    <t>PASSEIO</t>
  </si>
  <si>
    <t>CABINE PRIMÁRIA</t>
  </si>
  <si>
    <t xml:space="preserve"> 36.01.242 </t>
  </si>
  <si>
    <t>Cubículo de média tensão, para uso ao tempo, classe 24 kV</t>
  </si>
  <si>
    <t xml:space="preserve"> 36.09.490 </t>
  </si>
  <si>
    <t>Transformador trifásico a seco de 150 kVA, encapsulado em resina epóxi sob vácuo</t>
  </si>
  <si>
    <t>INFRA ELÉTRICA</t>
  </si>
  <si>
    <t xml:space="preserve"> 010471 </t>
  </si>
  <si>
    <t>ENVOLVIMENTO DE TUBOS COM AREIA</t>
  </si>
  <si>
    <t xml:space="preserve"> 090298 </t>
  </si>
  <si>
    <t>ENVELOPAMENTO DE ELETRODUTO ENTERRADO, COM CONCRETO</t>
  </si>
  <si>
    <t xml:space="preserve"> 090253 </t>
  </si>
  <si>
    <t>ELETRODUTO DE POLIETILENO FLEXÍVEL, ALTA RESISTÊNCIA - 2"</t>
  </si>
  <si>
    <t xml:space="preserve"> 090252 </t>
  </si>
  <si>
    <t>ELETRODUTO DE POLIETILENO FLEXÍVEL, ALTA RESISTÊNCIA - 4"</t>
  </si>
  <si>
    <t xml:space="preserve"> 090544 </t>
  </si>
  <si>
    <t>CAIXA DE PASSAGEM EM ALUMÍNIO COM TAMPA E VEDAÇÃO 30X30CM</t>
  </si>
  <si>
    <t xml:space="preserve"> 090545 </t>
  </si>
  <si>
    <t>CAIXA DE PASSAGEM EM ALUMÍNIO COM TAMPA E VEDAÇÃO 40X40CM</t>
  </si>
  <si>
    <t xml:space="preserve"> 090572 </t>
  </si>
  <si>
    <t>CAIXA DE PASSAGEM E TAMPA PRÉ-MOLDADAS EM CONCRETO, SEM FUNDO, 60X60CM</t>
  </si>
  <si>
    <t xml:space="preserve"> 090332 </t>
  </si>
  <si>
    <t>CABO 10,00MM2 - ISOLAMENTO PARA 1,0KV - CLASSE 4 - FLEXÍVEL</t>
  </si>
  <si>
    <t xml:space="preserve"> 090337 </t>
  </si>
  <si>
    <t>CABO 70,00MM2 - ISOLAMENTO PARA 1,0KV - CLASSE 4 - FLEXÍVEL</t>
  </si>
  <si>
    <t xml:space="preserve"> 090335 </t>
  </si>
  <si>
    <t>CABO 35,00MM2 - ISOLAMENTO PARA 1,0KV - CLASSE 4 - FLEXÍVEL</t>
  </si>
  <si>
    <t>SPDA</t>
  </si>
  <si>
    <t xml:space="preserve"> 090691 </t>
  </si>
  <si>
    <t>CABO DE COBRE NÚ, PARA ATERRAMENTO - 10,00MM2</t>
  </si>
  <si>
    <t xml:space="preserve"> 098383 </t>
  </si>
  <si>
    <t>CONECTOR TIPO "SPLIT-BOLT" - PARA CABO DE 16MM2</t>
  </si>
  <si>
    <t>QUADROS DE DISTRIBUIÇÃO</t>
  </si>
  <si>
    <t xml:space="preserve"> 090519 </t>
  </si>
  <si>
    <t>QUADRO DE DISTRIBUIÇÃO EM CHAPA METÁLICA - PARA ATÉ 70 DISJUNTORES</t>
  </si>
  <si>
    <t xml:space="preserve"> 090676 </t>
  </si>
  <si>
    <t>BARRAMENTO DE COBRE PARA 150A - 20X4MM</t>
  </si>
  <si>
    <t xml:space="preserve"> 090833 </t>
  </si>
  <si>
    <t>DISJUNTOR CAIXA MOLDADA BIPOLAR 150A COM DISPARADOR TERMOMAGNÉTICO AJUSTÁVEL</t>
  </si>
  <si>
    <t xml:space="preserve"> 090814 </t>
  </si>
  <si>
    <t>MINI DISJUNTOR - TIPO EUROPEU (IEC) - TRIPOLAR 6/25A</t>
  </si>
  <si>
    <t xml:space="preserve"> 090815 </t>
  </si>
  <si>
    <t>MINI DISJUNTOR - TIPO EUROPEU (IEC) - TRIPOLAR 32/50A</t>
  </si>
  <si>
    <t xml:space="preserve"> 090812 </t>
  </si>
  <si>
    <t>MINI DISJUNTOR - TIPO EUROPEU (IEC) - BIPOLAR 6/25A</t>
  </si>
  <si>
    <t xml:space="preserve"> 090468 </t>
  </si>
  <si>
    <t>INTERRUPTOR DIFERENCIAL RESIDUAL BIPOLAR 25A - SENSIBILIDADE 30MA - 220V</t>
  </si>
  <si>
    <t xml:space="preserve"> 40.20.100 </t>
  </si>
  <si>
    <t>Botoeira de comando liga-desliga, sem sinalização</t>
  </si>
  <si>
    <t>ILUMINAÇÃO</t>
  </si>
  <si>
    <t xml:space="preserve"> 098372 </t>
  </si>
  <si>
    <t>POSTE DE AÇO GALVANIZADO, TIPO RETO H=9M</t>
  </si>
  <si>
    <t xml:space="preserve"> 098365 </t>
  </si>
  <si>
    <t>POSTE DE AÇO GALVANIZADO, TIPO RETO FLANGEADO H=5M</t>
  </si>
  <si>
    <t xml:space="preserve"> 098363 </t>
  </si>
  <si>
    <t>BRAÇO P/ LUMINÁRIA EM TUBO FERRO GALVANIZADO 1"X1M</t>
  </si>
  <si>
    <t xml:space="preserve"> 098362 </t>
  </si>
  <si>
    <t>CRUZETA DE FERRO GALVANIZADO PARA 3 PROJETORES</t>
  </si>
  <si>
    <t xml:space="preserve"> 41.11.703 </t>
  </si>
  <si>
    <t>Luminária LED retangular para poste de 14.160 até 17.475 lm, eficiência mínima 118 lm/W</t>
  </si>
  <si>
    <t xml:space="preserve"> 098351 </t>
  </si>
  <si>
    <t>FOTOCELULA SOLAR-RELÊ FOTOELÉTRICO CAPACIDADE - 1000W</t>
  </si>
  <si>
    <t xml:space="preserve"> 02.06.030 </t>
  </si>
  <si>
    <t>Locação de plataforma elevatória articulada, com altura aproximada de 12,5m, capacidade de carga de 227 kg, elétrica</t>
  </si>
  <si>
    <t>SERVIÇOS COMPLEMENTARES E LIMPEZA DE OBRA</t>
  </si>
  <si>
    <t xml:space="preserve"> 170401 </t>
  </si>
  <si>
    <t>LIMPEZA GERAL DA OBRA</t>
  </si>
  <si>
    <t>Item</t>
  </si>
  <si>
    <t>Código</t>
  </si>
  <si>
    <t>Und</t>
  </si>
  <si>
    <t>Quant.</t>
  </si>
  <si>
    <t>Valor Unit</t>
  </si>
  <si>
    <t>Peso (%)</t>
  </si>
  <si>
    <t>Un</t>
  </si>
  <si>
    <t>Custo Total</t>
  </si>
  <si>
    <t>01.06.031</t>
  </si>
  <si>
    <t>M2</t>
  </si>
  <si>
    <t>M3</t>
  </si>
  <si>
    <t>02.01</t>
  </si>
  <si>
    <t>03.01</t>
  </si>
  <si>
    <t>04.01</t>
  </si>
  <si>
    <t>06.01</t>
  </si>
  <si>
    <t>07.01</t>
  </si>
  <si>
    <t>08.01</t>
  </si>
  <si>
    <t>09.01</t>
  </si>
  <si>
    <t>10.01</t>
  </si>
  <si>
    <t>11.01</t>
  </si>
  <si>
    <t>12.01</t>
  </si>
  <si>
    <t>13.01</t>
  </si>
  <si>
    <t>14.01</t>
  </si>
  <si>
    <t>15.01</t>
  </si>
  <si>
    <t>17.01</t>
  </si>
  <si>
    <t>19.01</t>
  </si>
  <si>
    <t>20.01</t>
  </si>
  <si>
    <t>21.01</t>
  </si>
  <si>
    <t>22.01</t>
  </si>
  <si>
    <t>23.01</t>
  </si>
  <si>
    <t>24.01</t>
  </si>
  <si>
    <t>25.01</t>
  </si>
  <si>
    <t xml:space="preserve">ESTACIONAMENTO </t>
  </si>
  <si>
    <t>16.03.063</t>
  </si>
  <si>
    <t>16.03.151</t>
  </si>
  <si>
    <t>16.03.152</t>
  </si>
  <si>
    <t>16.03.157</t>
  </si>
  <si>
    <t>16.03.191</t>
  </si>
  <si>
    <t>16.03.194</t>
  </si>
  <si>
    <t>16.03.203</t>
  </si>
  <si>
    <t>16.03.213</t>
  </si>
  <si>
    <t>16.03.221</t>
  </si>
  <si>
    <t>16.03.222</t>
  </si>
  <si>
    <t>16.03.223</t>
  </si>
  <si>
    <t>16.03.224</t>
  </si>
  <si>
    <t>16.03.225</t>
  </si>
  <si>
    <t>16.03.228</t>
  </si>
  <si>
    <t>16.03.229</t>
  </si>
  <si>
    <t>16.03.350</t>
  </si>
  <si>
    <t>16.03.354</t>
  </si>
  <si>
    <t>16.03.403</t>
  </si>
  <si>
    <t>16.03.487</t>
  </si>
  <si>
    <t>16.03.498</t>
  </si>
  <si>
    <t>16.03.500</t>
  </si>
  <si>
    <t>16.03.107</t>
  </si>
  <si>
    <t>16.03.096</t>
  </si>
  <si>
    <t>16.03.315</t>
  </si>
  <si>
    <t>PALMEIRA IMPERIAL (ROY STONEAOLERACEA)</t>
  </si>
  <si>
    <t xml:space="preserve">UM </t>
  </si>
  <si>
    <t>18.01.01</t>
  </si>
  <si>
    <t>TUTOR E AMARILHO PARA ARVORES</t>
  </si>
  <si>
    <t xml:space="preserve">ACOMPANHAMENTO TECNICO </t>
  </si>
  <si>
    <t>EQUIPE DE MANUTENÇÃO E ACOMPANHAMENTO DO DESENVOLVIMENTO ARBOREO</t>
  </si>
  <si>
    <t>MÊS</t>
  </si>
  <si>
    <t xml:space="preserve">RELATORIO TECNICO DE ACOMPANHAMENTO DE PAISAGISMO E APP COM ENTREGA MENSAL </t>
  </si>
  <si>
    <t xml:space="preserve">PAISAGISMO </t>
  </si>
  <si>
    <t>CRONOGRAMA</t>
  </si>
  <si>
    <t>valor/R$</t>
  </si>
  <si>
    <t>1º MÊS</t>
  </si>
  <si>
    <t>2º MÊS</t>
  </si>
  <si>
    <t>3º MÊS</t>
  </si>
  <si>
    <t>4º MÊS</t>
  </si>
  <si>
    <t>5º MÊS</t>
  </si>
  <si>
    <t>6º MÊS</t>
  </si>
  <si>
    <t>%</t>
  </si>
  <si>
    <t>R$</t>
  </si>
  <si>
    <t>SUBTOTAL</t>
  </si>
  <si>
    <t>BDI</t>
  </si>
  <si>
    <t>TOTAL</t>
  </si>
  <si>
    <t>ACUMULADO COM BDI</t>
  </si>
  <si>
    <t>1.3</t>
  </si>
  <si>
    <t>DRENAGEM</t>
  </si>
  <si>
    <t>DRENO DE BRITA</t>
  </si>
  <si>
    <t>FORNECIMENTO E ASSENTAMENTO DE TUBO DE PEAD CORRUGADO E PERFURADOPARA DRENAGEM - DIÂMETRO 6,0" (EM ACORDO COM AS NORMAS DNIT 093/06, NBR 15073 E NBR 14692)</t>
  </si>
  <si>
    <t>FORNECIMENTO E ASSENTAMENTO DE CANALETA (MEIO TUBO) DE CONCRETO - DIÂMETRO 50CM</t>
  </si>
  <si>
    <t>ASSENTAMENTO DE TUBOS DE CONCRETO EXISTENTE - DIÂMETRO 60CM</t>
  </si>
  <si>
    <t>ESCAVAÇÃO MANUAL PARA FUNDAÇÕES E VALAS COM PROFUNDIDADE MÉDIA MENOR OU IGUAL À 1,50M</t>
  </si>
  <si>
    <t>ESCORAMENTO CONTÍNUO DE MADEIRA PARA CANALIZAÇÃO DE TUBOS</t>
  </si>
  <si>
    <t>Ref.</t>
  </si>
  <si>
    <t>01.01</t>
  </si>
  <si>
    <t>01.01.01</t>
  </si>
  <si>
    <t>01.01.02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</si>
  <si>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</si>
  <si>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</si>
  <si>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</si>
  <si>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</si>
  <si>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</si>
  <si>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</si>
  <si>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</si>
  <si>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</si>
  <si>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</si>
  <si>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</si>
  <si>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</si>
  <si>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 xml:space="preserve"> 01.02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</si>
  <si>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</si>
  <si>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</si>
  <si>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</si>
  <si>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</si>
  <si>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</si>
  <si>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</si>
  <si>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</si>
  <si>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</si>
  <si>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</si>
  <si>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</si>
  <si>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</si>
  <si>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</si>
  <si>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</si>
  <si>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</si>
  <si>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02.01.15</t>
  </si>
  <si>
    <t>02.01.16</t>
  </si>
  <si>
    <t>02.01.17</t>
  </si>
  <si>
    <t>02.01.18</t>
  </si>
  <si>
    <t>02.01.19</t>
  </si>
  <si>
    <t>02.01.20</t>
  </si>
  <si>
    <t>02.01.21</t>
  </si>
  <si>
    <t>02.01.22</t>
  </si>
  <si>
    <t>02.01.23</t>
  </si>
  <si>
    <t>02.01.24</t>
  </si>
  <si>
    <t>02.01.25</t>
  </si>
  <si>
    <t>02.01.26</t>
  </si>
  <si>
    <t>02.01.27</t>
  </si>
  <si>
    <t>02.01.28</t>
  </si>
  <si>
    <t>02.01.29</t>
  </si>
  <si>
    <t>02.01.30</t>
  </si>
  <si>
    <t>02.01.31</t>
  </si>
  <si>
    <t>02.01.32</t>
  </si>
  <si>
    <t>02.01.33</t>
  </si>
  <si>
    <t>02.01.34</t>
  </si>
  <si>
    <t>02.01.35</t>
  </si>
  <si>
    <t>02.01.36</t>
  </si>
  <si>
    <t>02.01.37</t>
  </si>
  <si>
    <t>02.01.38</t>
  </si>
  <si>
    <t>02.01.39</t>
  </si>
  <si>
    <t>02.01.40</t>
  </si>
  <si>
    <t>02.01.41</t>
  </si>
  <si>
    <t>02.01.42</t>
  </si>
  <si>
    <t>02.01.43</t>
  </si>
  <si>
    <t>02.01.44</t>
  </si>
  <si>
    <t>02.01.45</t>
  </si>
  <si>
    <t>02.01.46</t>
  </si>
  <si>
    <t>02.01.47</t>
  </si>
  <si>
    <t>02.01.48</t>
  </si>
  <si>
    <t>02.01.49</t>
  </si>
  <si>
    <t>02.01.50</t>
  </si>
  <si>
    <t>02.01.51</t>
  </si>
  <si>
    <t>02.01.52</t>
  </si>
  <si>
    <t>02.01.53</t>
  </si>
  <si>
    <t>02.01.54</t>
  </si>
  <si>
    <t>02.01.55</t>
  </si>
  <si>
    <t>02.01.56</t>
  </si>
  <si>
    <t>02.01.57</t>
  </si>
  <si>
    <t>02.01.58</t>
  </si>
  <si>
    <t>02.01.59</t>
  </si>
  <si>
    <t>02.01.60</t>
  </si>
  <si>
    <t>02.01.61</t>
  </si>
  <si>
    <t>02.01.62</t>
  </si>
  <si>
    <t>02.01.63</t>
  </si>
  <si>
    <t>02.01.64</t>
  </si>
  <si>
    <t>02.01.65</t>
  </si>
  <si>
    <t>02.01.66</t>
  </si>
  <si>
    <t>02.01.67</t>
  </si>
  <si>
    <t>02.01.68</t>
  </si>
  <si>
    <t>02.01.69</t>
  </si>
  <si>
    <t>02.01.70</t>
  </si>
  <si>
    <t>02.01.71</t>
  </si>
  <si>
    <t>02.01.72</t>
  </si>
  <si>
    <t>02.01.73</t>
  </si>
  <si>
    <t>02.01.74</t>
  </si>
  <si>
    <t>02.01.75</t>
  </si>
  <si>
    <t>02.01.76</t>
  </si>
  <si>
    <t>02.01.77</t>
  </si>
  <si>
    <t>02.01.78</t>
  </si>
  <si>
    <t>02.01.79</t>
  </si>
  <si>
    <t>02.01.80</t>
  </si>
  <si>
    <t>02.01.81</t>
  </si>
  <si>
    <t>02.01.82</t>
  </si>
  <si>
    <t>02.01.83</t>
  </si>
  <si>
    <t>02.01.84</t>
  </si>
  <si>
    <t>02.01.85</t>
  </si>
  <si>
    <t>02.01.86</t>
  </si>
  <si>
    <t>02.01.87</t>
  </si>
  <si>
    <t>02.01.88</t>
  </si>
  <si>
    <t>02.01.89</t>
  </si>
  <si>
    <t>02.01.90</t>
  </si>
  <si>
    <t>02.01.91</t>
  </si>
  <si>
    <t>02.01.92</t>
  </si>
  <si>
    <t>02.01.93</t>
  </si>
  <si>
    <t>02.01.94</t>
  </si>
  <si>
    <t>02.01.95</t>
  </si>
  <si>
    <t>02.01.96</t>
  </si>
  <si>
    <t>02.01.97</t>
  </si>
  <si>
    <t>02.01.98</t>
  </si>
  <si>
    <t>02.01.99</t>
  </si>
  <si>
    <t>02.01.100</t>
  </si>
  <si>
    <t>02.01.101</t>
  </si>
  <si>
    <t>03.01.01</t>
  </si>
  <si>
    <t>03.01.02</t>
  </si>
  <si>
    <t>03.01.03</t>
  </si>
  <si>
    <t>03.01.04</t>
  </si>
  <si>
    <t>03.01.05</t>
  </si>
  <si>
    <t>03.01.06</t>
  </si>
  <si>
    <t>03.01.07</t>
  </si>
  <si>
    <t>03.01.08</t>
  </si>
  <si>
    <t>03.01.09</t>
  </si>
  <si>
    <t>03.01.10</t>
  </si>
  <si>
    <t>03.01.11</t>
  </si>
  <si>
    <t>03.01.12</t>
  </si>
  <si>
    <t>03.01.13</t>
  </si>
  <si>
    <t>03.01.14</t>
  </si>
  <si>
    <t>03.01.15</t>
  </si>
  <si>
    <t>03.01.16</t>
  </si>
  <si>
    <t>03.01.17</t>
  </si>
  <si>
    <t>03.01.18</t>
  </si>
  <si>
    <t>03.01.19</t>
  </si>
  <si>
    <t>03.01.20</t>
  </si>
  <si>
    <t>03.01.21</t>
  </si>
  <si>
    <t>03.01.22</t>
  </si>
  <si>
    <t>03.01.23</t>
  </si>
  <si>
    <t>03.01.24</t>
  </si>
  <si>
    <t>03.01.25</t>
  </si>
  <si>
    <t>03.01.26</t>
  </si>
  <si>
    <t>03.01.27</t>
  </si>
  <si>
    <t>04.01.01</t>
  </si>
  <si>
    <t>04.01.02</t>
  </si>
  <si>
    <t>04.01.03</t>
  </si>
  <si>
    <t>04.01.04</t>
  </si>
  <si>
    <t>04.01.05</t>
  </si>
  <si>
    <t>04.01.06</t>
  </si>
  <si>
    <t>04.01.07</t>
  </si>
  <si>
    <t>04.01.08</t>
  </si>
  <si>
    <t>04.01.09</t>
  </si>
  <si>
    <t>04.01.10</t>
  </si>
  <si>
    <t>04.01.11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</si>
  <si>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</si>
  <si>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</si>
  <si>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</si>
  <si>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</si>
  <si>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</si>
  <si>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</si>
  <si>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</si>
  <si>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</si>
  <si>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</si>
  <si>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</t>
  </si>
  <si>
    <t>06.01.01</t>
  </si>
  <si>
    <t>07.01.01</t>
  </si>
  <si>
    <t>07.01.02</t>
  </si>
  <si>
    <t>07.01.03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</si>
  <si>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</si>
  <si>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</si>
  <si>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</si>
  <si>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</si>
  <si>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</si>
  <si>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</si>
  <si>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</si>
  <si>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</si>
  <si>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</si>
  <si>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</si>
  <si>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</si>
  <si>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09.01.01</t>
  </si>
  <si>
    <t>09.01.02</t>
  </si>
  <si>
    <t>09.01.03</t>
  </si>
  <si>
    <t>09.01.04</t>
  </si>
  <si>
    <t>09.01.05</t>
  </si>
  <si>
    <t>09.01.06</t>
  </si>
  <si>
    <t>09.01.07</t>
  </si>
  <si>
    <t>09.01.08</t>
  </si>
  <si>
    <t>09.01.09</t>
  </si>
  <si>
    <t>09.01.10</t>
  </si>
  <si>
    <t>09.01.11</t>
  </si>
  <si>
    <t xml:space="preserve"> 10.01.01 </t>
  </si>
  <si>
    <t xml:space="preserve"> 10.01.02</t>
  </si>
  <si>
    <t xml:space="preserve"> 10.01.03</t>
  </si>
  <si>
    <t xml:space="preserve"> 10.01.04</t>
  </si>
  <si>
    <t xml:space="preserve"> 10.01.05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</si>
  <si>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</si>
  <si>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</si>
  <si>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</si>
  <si>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</si>
  <si>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</si>
  <si>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</si>
  <si>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</si>
  <si>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</si>
  <si>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</si>
  <si>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</si>
  <si>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</si>
  <si>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</si>
  <si>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 xml:space="preserve"> 12.01.01</t>
  </si>
  <si>
    <t xml:space="preserve"> 12.01.02</t>
  </si>
  <si>
    <t xml:space="preserve"> 12.01.03</t>
  </si>
  <si>
    <t xml:space="preserve"> 12.01.04</t>
  </si>
  <si>
    <t xml:space="preserve"> 12.01.05</t>
  </si>
  <si>
    <t xml:space="preserve"> 12.01.06</t>
  </si>
  <si>
    <t xml:space="preserve"> 12.01.07</t>
  </si>
  <si>
    <t xml:space="preserve"> 12.01.08</t>
  </si>
  <si>
    <t xml:space="preserve"> 12.01.09</t>
  </si>
  <si>
    <t xml:space="preserve"> 12.01.10</t>
  </si>
  <si>
    <t xml:space="preserve"> 12.01.11</t>
  </si>
  <si>
    <t xml:space="preserve"> 12.01.12</t>
  </si>
  <si>
    <t xml:space="preserve"> 12.01.13</t>
  </si>
  <si>
    <t xml:space="preserve"> 12.01.14</t>
  </si>
  <si>
    <t xml:space="preserve"> 12.01.15</t>
  </si>
  <si>
    <t xml:space="preserve"> 12.01.16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</si>
  <si>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</si>
  <si>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</si>
  <si>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</si>
  <si>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</si>
  <si>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</si>
  <si>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</si>
  <si>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</si>
  <si>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</si>
  <si>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</si>
  <si>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</si>
  <si>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</si>
  <si>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</si>
  <si>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</si>
  <si>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</si>
  <si>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13.01.15</t>
  </si>
  <si>
    <t>13.01.16</t>
  </si>
  <si>
    <t>13.01.17</t>
  </si>
  <si>
    <t>13.01.18</t>
  </si>
  <si>
    <t>13.01.19</t>
  </si>
  <si>
    <t>14.01.01</t>
  </si>
  <si>
    <t>14.01.02</t>
  </si>
  <si>
    <t>14.01.03</t>
  </si>
  <si>
    <t>14.01.04</t>
  </si>
  <si>
    <t>14.01.05</t>
  </si>
  <si>
    <t>14.01.06</t>
  </si>
  <si>
    <t>14.01.07</t>
  </si>
  <si>
    <t>14.01.08</t>
  </si>
  <si>
    <t>14.01.09</t>
  </si>
  <si>
    <t>14.01.10</t>
  </si>
  <si>
    <t>14.01.11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</si>
  <si>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</si>
  <si>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</si>
  <si>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</si>
  <si>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</si>
  <si>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</si>
  <si>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</si>
  <si>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</si>
  <si>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</si>
  <si>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16.01</t>
  </si>
  <si>
    <t>16.01.01</t>
  </si>
  <si>
    <t>16.01.02</t>
  </si>
  <si>
    <t>17.01.01</t>
  </si>
  <si>
    <t>17.01.02</t>
  </si>
  <si>
    <t>17.01.03</t>
  </si>
  <si>
    <t>17.01.04</t>
  </si>
  <si>
    <t>17.01.05</t>
  </si>
  <si>
    <t>17.01.06</t>
  </si>
  <si>
    <t>17.01.07</t>
  </si>
  <si>
    <t>17.01.08</t>
  </si>
  <si>
    <t>17.01.09</t>
  </si>
  <si>
    <t>18.01</t>
  </si>
  <si>
    <t>19.01.01</t>
  </si>
  <si>
    <t>19.01.02</t>
  </si>
  <si>
    <t>19.01.03</t>
  </si>
  <si>
    <t>19.01.04</t>
  </si>
  <si>
    <t xml:space="preserve"> 20.01.01</t>
  </si>
  <si>
    <t xml:space="preserve"> 20.01.02</t>
  </si>
  <si>
    <t xml:space="preserve"> 20.01.03</t>
  </si>
  <si>
    <t xml:space="preserve"> 20.01.04</t>
  </si>
  <si>
    <t xml:space="preserve"> 20.01.05</t>
  </si>
  <si>
    <t xml:space="preserve"> 20.01.06</t>
  </si>
  <si>
    <t xml:space="preserve"> 20.01.07</t>
  </si>
  <si>
    <t xml:space="preserve"> 20.01.08</t>
  </si>
  <si>
    <t xml:space="preserve"> 20.01.09</t>
  </si>
  <si>
    <t xml:space="preserve"> 20.01.10</t>
  </si>
  <si>
    <t xml:space="preserve"> 20.01.11</t>
  </si>
  <si>
    <t xml:space="preserve"> 21.01.01</t>
  </si>
  <si>
    <t xml:space="preserve"> 21.01.02</t>
  </si>
  <si>
    <t xml:space="preserve"> 21.01.03</t>
  </si>
  <si>
    <t xml:space="preserve"> 21.01.04</t>
  </si>
  <si>
    <t xml:space="preserve"> 21.01.05</t>
  </si>
  <si>
    <t xml:space="preserve"> 21.01.06</t>
  </si>
  <si>
    <t xml:space="preserve"> 21.01.07</t>
  </si>
  <si>
    <t xml:space="preserve"> 21.01.08</t>
  </si>
  <si>
    <t xml:space="preserve"> 22.01.01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</si>
  <si>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</si>
  <si>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</si>
  <si>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</si>
  <si>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</si>
  <si>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</si>
  <si>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</si>
  <si>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</si>
  <si>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</si>
  <si>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</si>
  <si>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</si>
  <si>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</si>
  <si>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</si>
  <si>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</si>
  <si>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</si>
  <si>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</si>
  <si>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</si>
  <si>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</si>
  <si>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23.01.18</t>
  </si>
  <si>
    <t>23.01.19</t>
  </si>
  <si>
    <t>23.01.20</t>
  </si>
  <si>
    <t>23.01.21</t>
  </si>
  <si>
    <t>23.01.22</t>
  </si>
  <si>
    <t>23.01.23</t>
  </si>
  <si>
    <t>23.01.24</t>
  </si>
  <si>
    <t>23.01.25</t>
  </si>
  <si>
    <t>23.01.26</t>
  </si>
  <si>
    <t>24.01.01</t>
  </si>
  <si>
    <t>24.01.02</t>
  </si>
  <si>
    <t>25.01.01</t>
  </si>
  <si>
    <t>25.01.02</t>
  </si>
  <si>
    <t>25.01.03</t>
  </si>
  <si>
    <t>25.01.04</t>
  </si>
  <si>
    <t>25.01.05</t>
  </si>
  <si>
    <t>25.01.06</t>
  </si>
  <si>
    <t>25.01.07</t>
  </si>
  <si>
    <t>TOTAL GERAL</t>
  </si>
  <si>
    <t xml:space="preserve">OBRA: </t>
  </si>
  <si>
    <t xml:space="preserve">Tipo de Intervenção: </t>
  </si>
  <si>
    <t>CONSTRUÇÃO DE PARQUE</t>
  </si>
  <si>
    <t>Área de intervenção:</t>
  </si>
  <si>
    <t>Endereço :</t>
  </si>
  <si>
    <t>Investimento:</t>
  </si>
  <si>
    <t>TAB.  REF.:</t>
  </si>
  <si>
    <t>Invest./Área:</t>
  </si>
  <si>
    <t>TOTAL GERAL COM BDI</t>
  </si>
  <si>
    <t>VESTIÁRIOS E VIVÊNCIA</t>
  </si>
  <si>
    <t>PARQUE DA COHAB</t>
  </si>
  <si>
    <t>AVENIDA PEDRO PAULINO, 120 - COHAB 1 - ITAPEVI - SP</t>
  </si>
  <si>
    <t xml:space="preserve"> 18.01.01 </t>
  </si>
  <si>
    <t xml:space="preserve"> 18.01.02</t>
  </si>
  <si>
    <t xml:space="preserve"> 18.01.03</t>
  </si>
  <si>
    <t xml:space="preserve"> 18.01.04</t>
  </si>
  <si>
    <t xml:space="preserve">Obra: </t>
  </si>
  <si>
    <t xml:space="preserve">Endereço : </t>
  </si>
  <si>
    <t xml:space="preserve">Tab.  Ref.: </t>
  </si>
  <si>
    <t>Composição 1</t>
  </si>
  <si>
    <t>Prazo total da obra (meses)</t>
  </si>
  <si>
    <t>Dias Trabalhados/Mês</t>
  </si>
  <si>
    <t>Composição 2</t>
  </si>
  <si>
    <t>Coeficiente</t>
  </si>
  <si>
    <t>Preço</t>
  </si>
  <si>
    <t>Sub Total</t>
  </si>
  <si>
    <t>Equipe de manutenção e acompanhamento do desenvolvimento arbóreo</t>
  </si>
  <si>
    <t xml:space="preserve">Mes   </t>
  </si>
  <si>
    <t>Jardineiro (Mensalista)</t>
  </si>
  <si>
    <t>Servente de Obras (Mensalista)</t>
  </si>
  <si>
    <t>mês</t>
  </si>
  <si>
    <t>Composição1</t>
  </si>
  <si>
    <t>Composição2</t>
  </si>
  <si>
    <t>Engenheiro Civil De Obra Pleno</t>
  </si>
  <si>
    <t>Horas/dia (considerado para Engenheiro Civil Pleno)</t>
  </si>
  <si>
    <t>Relatório técnico de acompanhamento de paisagismo e APP com entrega mensal</t>
  </si>
  <si>
    <t>PISO DE BORRACHA ESPORTIVO, ESPESSURA 15MM, ASSENTADO COM ARGAMASSA</t>
  </si>
  <si>
    <t>PALMEIRA JERIVÁ H=1,50 A 2,00 M</t>
  </si>
  <si>
    <t>ÁRVORE ORNAMENTAL CANELA-PRETA H=2,00M</t>
  </si>
  <si>
    <t>ÁRVORE ORNAMENTAL CANELA-SASSAFRÁS H=2,00M</t>
  </si>
  <si>
    <t>ÁRVORE ORNAMENTAL PINHEIRO-DO-PARANÁ H=2,00M</t>
  </si>
  <si>
    <t>ÁRVORE TÁPIA H=2,00M (NATIVA PIONEIRA-SP)</t>
  </si>
  <si>
    <t>ÁRVORE FUMO BRAVO H=2,00M (NATIVA PIONEIRA-SP)</t>
  </si>
  <si>
    <t>ÁRVORE ORNAMENTAL AROEIRA-SALSA H=2,00M</t>
  </si>
  <si>
    <t>ÁRVORE ORNAMENTAL CEDRO-ROSA (CEDRO) H=2,00M</t>
  </si>
  <si>
    <t>ÁRVORE ORNAMENTAL IPÊ-AMARELO-DA-SERRA H=2,00M</t>
  </si>
  <si>
    <t>ÁRVORE ORNAMENTAL IPÊ-BRANCO H=2,00M</t>
  </si>
  <si>
    <t>ÁRVORE ORNAMENTAL IPÊ-ROXO DE 7 FOLHAS H=2,00M</t>
  </si>
  <si>
    <t>ÁRVORE ORNAMENTAL JACARANDÁ-PAULISTA H=2,00M</t>
  </si>
  <si>
    <t>ÁRVORE ORNAMENTAL JEQUITIBÁ-BRANCO H=2,00M</t>
  </si>
  <si>
    <t>ÁRVORE ORNAMENTAL MULUNGU-DO-LITORAL (SUINÃ) H=2,00M</t>
  </si>
  <si>
    <t>ÁRVORE ORNAMENTAL MULUNGU H=2,00M</t>
  </si>
  <si>
    <t>FRUTÍFERA ANGELIM-DOCE H=2,00M</t>
  </si>
  <si>
    <t>FRUTÍFERA GRUMIXAMA H=2,00M</t>
  </si>
  <si>
    <t>PALMEIRA PALMITO-JUÇARA (PALMITO) H=1,50 A 2,00M</t>
  </si>
  <si>
    <t>ÁRVORE ORNAMENTAL PAU-CIGARRA - DAP5</t>
  </si>
  <si>
    <t>ÁRVORE ORNAMENTAL PAU-BRASIL  H=2,00M</t>
  </si>
  <si>
    <t>ÁRVORE ORNAMENTAL PAU-FERRO H=2,00M</t>
  </si>
  <si>
    <t>FORRAÇÃO GRAMA-AMENDOIM</t>
  </si>
  <si>
    <t>FORRACAO - AGAPANTO</t>
  </si>
  <si>
    <t>FORRAÇÃO MORÉIA-AMARELA</t>
  </si>
  <si>
    <t>Área de interv. (m²)</t>
  </si>
  <si>
    <t xml:space="preserve">TAB.  REF.: </t>
  </si>
  <si>
    <t>Valor p/m²:</t>
  </si>
  <si>
    <t>Descrição dos Serviços</t>
  </si>
  <si>
    <t xml:space="preserve">% </t>
  </si>
  <si>
    <t xml:space="preserve">TOTAL  GERAL </t>
  </si>
  <si>
    <t>Tipo de Intervenção: CONSTRUÇÃO DE PARQUE</t>
  </si>
  <si>
    <t>CABEAMENTO</t>
  </si>
  <si>
    <t>Peso</t>
  </si>
  <si>
    <t>Valor do Serviço</t>
  </si>
  <si>
    <t>Sub-Total</t>
  </si>
  <si>
    <t>Total Geral</t>
  </si>
  <si>
    <t>BDI=</t>
  </si>
  <si>
    <t>R$/m²</t>
  </si>
  <si>
    <t>XX,XX%</t>
  </si>
  <si>
    <t>170140</t>
  </si>
  <si>
    <t>090939</t>
  </si>
  <si>
    <t>16.12.040</t>
  </si>
  <si>
    <t>CDHU-184</t>
  </si>
  <si>
    <t>Telhamento em chapa de aço pré-pintada com epóxi e poliéster, perfil ondulado calandrado, com espessura de 0,80 mm</t>
  </si>
  <si>
    <t>16.12.020</t>
  </si>
  <si>
    <t>Telhamento em chapa de aço pré-pintada com epóxi e poliéster, perfil ondulado, com espessura de 0,50 mm</t>
  </si>
  <si>
    <t>036001</t>
  </si>
  <si>
    <t>096213</t>
  </si>
  <si>
    <t>16.06.066</t>
  </si>
  <si>
    <t>FDE out/2021</t>
  </si>
  <si>
    <t>066025</t>
  </si>
  <si>
    <t>15.50.030</t>
  </si>
  <si>
    <t>150312</t>
  </si>
  <si>
    <t>15.02.080</t>
  </si>
  <si>
    <t>15.80.040</t>
  </si>
  <si>
    <t>150111</t>
  </si>
  <si>
    <t>155003</t>
  </si>
  <si>
    <t>010107</t>
  </si>
  <si>
    <t>090331</t>
  </si>
  <si>
    <t>090813</t>
  </si>
  <si>
    <t>090517</t>
  </si>
  <si>
    <t>090817</t>
  </si>
  <si>
    <t>090695</t>
  </si>
  <si>
    <t>06.03.107</t>
  </si>
  <si>
    <t>098390</t>
  </si>
  <si>
    <t>098391</t>
  </si>
  <si>
    <t>095014</t>
  </si>
  <si>
    <t>170365</t>
  </si>
  <si>
    <t>170361</t>
  </si>
  <si>
    <t>170360</t>
  </si>
  <si>
    <t>03.01.28</t>
  </si>
  <si>
    <t>02.06.040</t>
  </si>
  <si>
    <t>170127</t>
  </si>
  <si>
    <t>FP.02 - GRADIL DE FERRO PERFILADO, TIPO PARQUE COM MURETA - GPM-1/DEPAVE</t>
  </si>
  <si>
    <t>SINAPI Jan/22</t>
  </si>
  <si>
    <t>Siurb-Edif-Jul/21</t>
  </si>
  <si>
    <t>FDE Out/21</t>
  </si>
  <si>
    <t>FDE Out/21; Siurb-Edif-Jul/21;Siurb-Infra-Jul/21; SINAPI Set/21; CDHU-184</t>
  </si>
  <si>
    <t>Siurb-Infra-Jul/21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</si>
</sst>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[Red]\-#,##0.00\ 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0.0000"/>
    <numFmt numFmtId="169" formatCode="00"/>
    <numFmt numFmtId="170" formatCode="_-* #,##0.00_-;\-* #,##0.00_-;_-* \-??_-;_-@_-"/>
    <numFmt numFmtId="171" formatCode="##,##0.00\ &quot;m2&quot;"/>
    <numFmt numFmtId="172" formatCode="&quot;R$&quot;\ #,##0.00"/>
    <numFmt numFmtId="173" formatCode="&quot;R$ &quot;#,##0.00"/>
    <numFmt numFmtId="174" formatCode="&quot; R$ &quot;* #,##0.00\ &quot;/ m2&quot;"/>
    <numFmt numFmtId="175" formatCode="_-&quot;R$ &quot;* #,##0.00_-;&quot;-R$ &quot;* #,##0.00_-;_-&quot;R$ &quot;* \-??_-;_-@_-"/>
    <numFmt numFmtId="176" formatCode="_(&quot;R$ &quot;* #,##0.00_);_(&quot;R$ &quot;* \(#,##0.00\);_(&quot;R$ &quot;* &quot;-&quot;??_);_(@_)"/>
    <numFmt numFmtId="177" formatCode="* #,##0.00\ ;* \(#,##0.00\);* \-#\ ;@\ "/>
    <numFmt numFmtId="178" formatCode="_(* #,##0.00_);_(* \(#,##0.00\);_(* \-??_);_(@_)"/>
    <numFmt numFmtId="179" formatCode="&quot;R$ &quot;\ #,##0.00\ &quot;/&quot;\ &quot;m2&quot;"/>
    <numFmt numFmtId="180" formatCode="0,000.00&quot; m2&quot;"/>
    <numFmt numFmtId="181" formatCode="0.00_)"/>
    <numFmt numFmtId="182" formatCode="&quot;MÊS&quot;\ ##"/>
    <numFmt numFmtId="183" formatCode="_-* #,##0.00_-;\-* #,##0.00_-;_-* &quot;-&quot;??_-;_-@"/>
  </numFmts>
  <fonts count="6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Arial"/>
    </font>
    <font>
      <sz val="10"/>
      <name val="Arial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0"/>
      <color indexed="8"/>
      <name val="MS Sans Serif"/>
      <family val="2"/>
    </font>
    <font>
      <b/>
      <sz val="15"/>
      <color theme="0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sz val="14"/>
      <color theme="1"/>
      <name val="Arial"/>
      <family val="2"/>
    </font>
    <font>
      <sz val="1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5"/>
      <color theme="1"/>
      <name val="Arial"/>
      <family val="2"/>
    </font>
    <font>
      <sz val="16"/>
      <color theme="1"/>
      <name val="Arial"/>
      <family val="2"/>
    </font>
    <font>
      <u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5D9F1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</fills>
  <borders count="10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 style="medium">
        <color indexed="8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</borders>
  <cellStyleXfs count="4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0" fontId="13" fillId="0" borderId="0"/>
    <xf numFmtId="166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0" fontId="17" fillId="0" borderId="0"/>
    <xf numFmtId="0" fontId="23" fillId="0" borderId="0"/>
    <xf numFmtId="0" fontId="3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167" fontId="27" fillId="0" borderId="0"/>
    <xf numFmtId="0" fontId="27" fillId="0" borderId="0" applyBorder="0"/>
    <xf numFmtId="166" fontId="27" fillId="0" borderId="0" applyFill="0" applyBorder="0" applyAlignment="0" applyProtection="0"/>
    <xf numFmtId="0" fontId="27" fillId="0" borderId="0" applyNumberFormat="0"/>
    <xf numFmtId="167" fontId="27" fillId="0" borderId="0"/>
    <xf numFmtId="167" fontId="27" fillId="0" borderId="0"/>
    <xf numFmtId="176" fontId="44" fillId="0" borderId="0" applyFont="0" applyFill="0" applyBorder="0" applyAlignment="0" applyProtection="0"/>
    <xf numFmtId="0" fontId="27" fillId="0" borderId="0"/>
    <xf numFmtId="0" fontId="2" fillId="0" borderId="0"/>
    <xf numFmtId="0" fontId="17" fillId="0" borderId="0"/>
    <xf numFmtId="0" fontId="27" fillId="0" borderId="0"/>
    <xf numFmtId="9" fontId="27" fillId="0" borderId="0"/>
    <xf numFmtId="177" fontId="27" fillId="0" borderId="0"/>
    <xf numFmtId="178" fontId="27" fillId="0" borderId="0"/>
    <xf numFmtId="0" fontId="12" fillId="0" borderId="42">
      <alignment horizontal="left" wrapTex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0" fontId="27" fillId="0" borderId="0"/>
    <xf numFmtId="167" fontId="27" fillId="0" borderId="0"/>
    <xf numFmtId="0" fontId="30" fillId="0" borderId="0"/>
    <xf numFmtId="44" fontId="30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4">
    <xf numFmtId="0" fontId="0" fillId="0" borderId="0" xfId="0" applyFill="1" applyBorder="1" applyAlignment="1">
      <alignment horizontal="left" vertical="top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Border="1" applyAlignment="1" applyProtection="1">
      <alignment horizontal="left" vertical="center"/>
      <protection locked="0"/>
    </xf>
    <xf numFmtId="0" fontId="5" fillId="0" borderId="0" xfId="7" applyFont="1" applyBorder="1" applyAlignment="1" applyProtection="1">
      <alignment horizontal="left" vertical="center" wrapText="1"/>
      <protection locked="0"/>
    </xf>
    <xf numFmtId="44" fontId="12" fillId="2" borderId="0" xfId="1" applyFont="1" applyFill="1" applyBorder="1" applyAlignment="1" applyProtection="1">
      <alignment horizontal="right" vertical="center"/>
      <protection locked="0"/>
    </xf>
    <xf numFmtId="0" fontId="18" fillId="0" borderId="0" xfId="7" applyFont="1" applyBorder="1" applyAlignment="1" applyProtection="1">
      <alignment horizontal="center" vertical="center"/>
      <protection locked="0"/>
    </xf>
    <xf numFmtId="0" fontId="18" fillId="0" borderId="4" xfId="7" applyFont="1" applyBorder="1" applyAlignment="1" applyProtection="1">
      <alignment horizontal="left" vertical="center"/>
      <protection locked="0"/>
    </xf>
    <xf numFmtId="0" fontId="19" fillId="0" borderId="0" xfId="7" applyFont="1" applyBorder="1" applyAlignment="1">
      <alignment horizontal="left" vertical="center"/>
    </xf>
    <xf numFmtId="0" fontId="5" fillId="0" borderId="0" xfId="7" quotePrefix="1" applyFont="1" applyFill="1" applyBorder="1" applyAlignment="1">
      <alignment horizontal="left" vertical="center"/>
    </xf>
    <xf numFmtId="44" fontId="12" fillId="2" borderId="0" xfId="1" applyFont="1" applyFill="1" applyBorder="1" applyAlignment="1" applyProtection="1">
      <alignment horizontal="center" vertical="center"/>
      <protection locked="0"/>
    </xf>
    <xf numFmtId="0" fontId="5" fillId="2" borderId="5" xfId="7" applyFont="1" applyFill="1" applyBorder="1" applyAlignment="1">
      <alignment horizontal="left" vertical="center"/>
    </xf>
    <xf numFmtId="0" fontId="19" fillId="0" borderId="0" xfId="7" applyFont="1" applyBorder="1" applyAlignment="1">
      <alignment vertical="center"/>
    </xf>
    <xf numFmtId="0" fontId="5" fillId="0" borderId="4" xfId="7" applyFont="1" applyBorder="1" applyAlignment="1" applyProtection="1">
      <alignment horizontal="left" vertical="center"/>
      <protection locked="0"/>
    </xf>
    <xf numFmtId="44" fontId="20" fillId="2" borderId="0" xfId="1" applyFont="1" applyFill="1" applyBorder="1" applyAlignment="1" applyProtection="1">
      <alignment horizontal="center" vertical="center"/>
      <protection locked="0"/>
    </xf>
    <xf numFmtId="44" fontId="18" fillId="3" borderId="7" xfId="1" applyFont="1" applyFill="1" applyBorder="1" applyAlignment="1" applyProtection="1">
      <alignment horizontal="center" vertical="center"/>
      <protection locked="0"/>
    </xf>
    <xf numFmtId="0" fontId="18" fillId="3" borderId="8" xfId="7" applyFont="1" applyFill="1" applyBorder="1" applyAlignment="1" applyProtection="1">
      <alignment horizontal="center" vertical="center" wrapText="1"/>
      <protection locked="0"/>
    </xf>
    <xf numFmtId="0" fontId="18" fillId="3" borderId="9" xfId="7" applyFont="1" applyFill="1" applyBorder="1" applyAlignment="1" applyProtection="1">
      <alignment horizontal="center" vertical="center" wrapText="1"/>
      <protection locked="0"/>
    </xf>
    <xf numFmtId="44" fontId="18" fillId="3" borderId="10" xfId="1" applyFont="1" applyFill="1" applyBorder="1" applyAlignment="1" applyProtection="1">
      <alignment vertical="center" wrapText="1"/>
      <protection locked="0"/>
    </xf>
    <xf numFmtId="9" fontId="12" fillId="3" borderId="7" xfId="2" applyFont="1" applyFill="1" applyBorder="1" applyAlignment="1" applyProtection="1">
      <alignment horizontal="center" vertical="center"/>
      <protection locked="0"/>
    </xf>
    <xf numFmtId="43" fontId="12" fillId="3" borderId="7" xfId="8" applyFont="1" applyFill="1" applyBorder="1" applyAlignment="1" applyProtection="1">
      <alignment horizontal="center" vertical="center"/>
      <protection locked="0"/>
    </xf>
    <xf numFmtId="9" fontId="5" fillId="0" borderId="0" xfId="7" applyNumberFormat="1" applyFont="1" applyFill="1" applyBorder="1" applyAlignment="1">
      <alignment horizontal="left" vertical="center"/>
    </xf>
    <xf numFmtId="0" fontId="5" fillId="2" borderId="0" xfId="7" applyFont="1" applyFill="1" applyBorder="1" applyAlignment="1">
      <alignment horizontal="left" vertical="center"/>
    </xf>
    <xf numFmtId="0" fontId="18" fillId="2" borderId="8" xfId="7" applyFont="1" applyFill="1" applyBorder="1" applyAlignment="1" applyProtection="1">
      <alignment horizontal="center" vertical="center" wrapText="1"/>
      <protection locked="0"/>
    </xf>
    <xf numFmtId="0" fontId="18" fillId="2" borderId="9" xfId="7" applyFont="1" applyFill="1" applyBorder="1" applyAlignment="1" applyProtection="1">
      <alignment horizontal="right" vertical="center" wrapText="1"/>
      <protection locked="0"/>
    </xf>
    <xf numFmtId="44" fontId="21" fillId="0" borderId="6" xfId="1" applyFont="1" applyFill="1" applyBorder="1" applyAlignment="1">
      <alignment horizontal="left" vertical="center"/>
    </xf>
    <xf numFmtId="9" fontId="18" fillId="2" borderId="9" xfId="2" applyFont="1" applyFill="1" applyBorder="1" applyAlignment="1" applyProtection="1">
      <alignment horizontal="center" vertical="center"/>
      <protection locked="0"/>
    </xf>
    <xf numFmtId="44" fontId="18" fillId="2" borderId="9" xfId="1" applyFont="1" applyFill="1" applyBorder="1" applyAlignment="1" applyProtection="1">
      <alignment horizontal="center" vertical="center"/>
      <protection locked="0"/>
    </xf>
    <xf numFmtId="44" fontId="18" fillId="2" borderId="10" xfId="1" applyFont="1" applyFill="1" applyBorder="1" applyAlignment="1" applyProtection="1">
      <alignment horizontal="center" vertical="center"/>
      <protection locked="0"/>
    </xf>
    <xf numFmtId="0" fontId="5" fillId="0" borderId="8" xfId="7" applyFont="1" applyFill="1" applyBorder="1" applyAlignment="1">
      <alignment horizontal="left" vertical="center"/>
    </xf>
    <xf numFmtId="44" fontId="21" fillId="0" borderId="10" xfId="1" applyFont="1" applyFill="1" applyBorder="1" applyAlignment="1">
      <alignment horizontal="left" vertical="center"/>
    </xf>
    <xf numFmtId="164" fontId="5" fillId="0" borderId="9" xfId="7" applyNumberFormat="1" applyFont="1" applyFill="1" applyBorder="1" applyAlignment="1">
      <alignment horizontal="left" vertical="center"/>
    </xf>
    <xf numFmtId="164" fontId="5" fillId="0" borderId="10" xfId="7" applyNumberFormat="1" applyFont="1" applyFill="1" applyBorder="1" applyAlignment="1">
      <alignment horizontal="left" vertical="center"/>
    </xf>
    <xf numFmtId="9" fontId="5" fillId="0" borderId="9" xfId="2" applyFont="1" applyFill="1" applyBorder="1" applyAlignment="1">
      <alignment horizontal="left" vertical="center"/>
    </xf>
    <xf numFmtId="49" fontId="28" fillId="4" borderId="14" xfId="13" applyNumberFormat="1" applyFont="1" applyFill="1" applyBorder="1" applyAlignment="1" applyProtection="1">
      <alignment horizontal="center" vertical="center"/>
      <protection hidden="1"/>
    </xf>
    <xf numFmtId="49" fontId="30" fillId="0" borderId="20" xfId="13" applyNumberFormat="1" applyFont="1" applyFill="1" applyBorder="1" applyAlignment="1" applyProtection="1">
      <alignment horizontal="center" vertical="center"/>
      <protection hidden="1"/>
    </xf>
    <xf numFmtId="49" fontId="30" fillId="0" borderId="21" xfId="13" applyNumberFormat="1" applyFont="1" applyFill="1" applyBorder="1" applyAlignment="1" applyProtection="1">
      <alignment horizontal="center" vertical="center"/>
      <protection hidden="1"/>
    </xf>
    <xf numFmtId="0" fontId="30" fillId="0" borderId="21" xfId="13" applyNumberFormat="1" applyFont="1" applyFill="1" applyBorder="1" applyAlignment="1" applyProtection="1">
      <alignment horizontal="center" vertical="center"/>
      <protection hidden="1"/>
    </xf>
    <xf numFmtId="0" fontId="14" fillId="0" borderId="32" xfId="16" applyFont="1" applyFill="1" applyBorder="1" applyAlignment="1" applyProtection="1">
      <alignment horizontal="left" vertical="center" wrapText="1"/>
      <protection hidden="1"/>
    </xf>
    <xf numFmtId="10" fontId="30" fillId="0" borderId="50" xfId="13" applyNumberFormat="1" applyFont="1" applyFill="1" applyBorder="1" applyAlignment="1" applyProtection="1">
      <alignment horizontal="center" vertical="center"/>
      <protection hidden="1"/>
    </xf>
    <xf numFmtId="44" fontId="30" fillId="0" borderId="49" xfId="1" applyFont="1" applyFill="1" applyBorder="1" applyAlignment="1" applyProtection="1">
      <alignment horizontal="right" vertical="center"/>
      <protection hidden="1"/>
    </xf>
    <xf numFmtId="44" fontId="30" fillId="0" borderId="52" xfId="1" applyFont="1" applyFill="1" applyBorder="1" applyAlignment="1" applyProtection="1">
      <alignment horizontal="right" vertical="center"/>
      <protection hidden="1"/>
    </xf>
    <xf numFmtId="44" fontId="30" fillId="0" borderId="54" xfId="1" applyFont="1" applyFill="1" applyBorder="1" applyAlignment="1" applyProtection="1">
      <alignment horizontal="right" vertical="center"/>
      <protection hidden="1"/>
    </xf>
    <xf numFmtId="44" fontId="30" fillId="0" borderId="55" xfId="1" applyFont="1" applyFill="1" applyBorder="1" applyAlignment="1" applyProtection="1">
      <alignment horizontal="right" vertical="center"/>
      <protection hidden="1"/>
    </xf>
    <xf numFmtId="0" fontId="0" fillId="0" borderId="31" xfId="13" applyFont="1" applyBorder="1" applyAlignment="1" applyProtection="1">
      <alignment horizontal="center" vertical="center"/>
      <protection locked="0"/>
    </xf>
    <xf numFmtId="0" fontId="0" fillId="0" borderId="32" xfId="13" applyFont="1" applyBorder="1" applyAlignment="1" applyProtection="1">
      <alignment vertical="center"/>
      <protection locked="0"/>
    </xf>
    <xf numFmtId="0" fontId="0" fillId="0" borderId="32" xfId="13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34" xfId="13" applyFont="1" applyBorder="1" applyAlignment="1" applyProtection="1">
      <alignment vertical="center"/>
      <protection locked="0"/>
    </xf>
    <xf numFmtId="0" fontId="0" fillId="0" borderId="0" xfId="13" applyFont="1" applyBorder="1" applyAlignment="1" applyProtection="1">
      <alignment vertical="center"/>
      <protection locked="0"/>
    </xf>
    <xf numFmtId="0" fontId="0" fillId="0" borderId="0" xfId="13" applyFont="1" applyFill="1" applyBorder="1" applyAlignment="1" applyProtection="1">
      <alignment horizontal="center" vertical="center"/>
      <protection locked="0"/>
    </xf>
    <xf numFmtId="0" fontId="35" fillId="0" borderId="0" xfId="13" applyFont="1" applyBorder="1" applyAlignment="1" applyProtection="1">
      <alignment horizontal="left" vertical="center"/>
      <protection locked="0"/>
    </xf>
    <xf numFmtId="0" fontId="10" fillId="0" borderId="0" xfId="13" applyFont="1" applyBorder="1" applyAlignment="1" applyProtection="1">
      <alignment horizontal="center" vertical="center" wrapText="1"/>
      <protection locked="0"/>
    </xf>
    <xf numFmtId="4" fontId="10" fillId="0" borderId="0" xfId="13" applyNumberFormat="1" applyFont="1" applyFill="1" applyBorder="1" applyAlignment="1" applyProtection="1">
      <alignment horizontal="center" vertical="center" wrapText="1"/>
      <protection locked="0"/>
    </xf>
    <xf numFmtId="0" fontId="10" fillId="0" borderId="35" xfId="13" applyFont="1" applyBorder="1" applyAlignment="1" applyProtection="1">
      <alignment horizontal="center" vertical="center" wrapText="1"/>
      <protection locked="0"/>
    </xf>
    <xf numFmtId="0" fontId="10" fillId="0" borderId="0" xfId="13" applyFont="1" applyBorder="1" applyAlignment="1" applyProtection="1">
      <alignment vertical="center"/>
      <protection locked="0"/>
    </xf>
    <xf numFmtId="4" fontId="30" fillId="0" borderId="21" xfId="15" applyNumberFormat="1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0" fontId="28" fillId="5" borderId="28" xfId="2" applyNumberFormat="1" applyFont="1" applyFill="1" applyBorder="1" applyAlignment="1" applyProtection="1">
      <alignment horizontal="center" vertical="center"/>
      <protection locked="0"/>
    </xf>
    <xf numFmtId="44" fontId="9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4" fontId="8" fillId="0" borderId="0" xfId="0" applyNumberFormat="1" applyFont="1" applyFill="1" applyBorder="1" applyAlignment="1" applyProtection="1">
      <alignment horizontal="left" vertical="center"/>
      <protection locked="0"/>
    </xf>
    <xf numFmtId="10" fontId="8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13" applyFont="1" applyAlignment="1" applyProtection="1">
      <alignment horizontal="center" vertical="center" wrapText="1"/>
      <protection locked="0"/>
    </xf>
    <xf numFmtId="0" fontId="10" fillId="0" borderId="0" xfId="13" applyFont="1" applyAlignment="1" applyProtection="1">
      <alignment horizontal="center" vertical="center"/>
      <protection locked="0"/>
    </xf>
    <xf numFmtId="0" fontId="26" fillId="0" borderId="0" xfId="18" applyFont="1" applyAlignment="1" applyProtection="1">
      <alignment horizontal="center" vertical="center"/>
      <protection locked="0"/>
    </xf>
    <xf numFmtId="181" fontId="26" fillId="0" borderId="0" xfId="18" applyNumberFormat="1" applyFont="1" applyAlignment="1" applyProtection="1">
      <alignment horizontal="center" vertical="center"/>
      <protection locked="0"/>
    </xf>
    <xf numFmtId="4" fontId="26" fillId="0" borderId="0" xfId="18" applyNumberFormat="1" applyFont="1" applyAlignment="1" applyProtection="1">
      <alignment vertical="center"/>
      <protection locked="0"/>
    </xf>
    <xf numFmtId="0" fontId="40" fillId="0" borderId="0" xfId="13" applyFont="1" applyAlignment="1" applyProtection="1">
      <alignment horizontal="center" vertical="center"/>
      <protection locked="0"/>
    </xf>
    <xf numFmtId="4" fontId="17" fillId="0" borderId="0" xfId="18" applyNumberFormat="1" applyFont="1" applyAlignment="1" applyProtection="1">
      <alignment vertical="center"/>
      <protection locked="0"/>
    </xf>
    <xf numFmtId="0" fontId="28" fillId="4" borderId="15" xfId="13" applyFont="1" applyFill="1" applyBorder="1" applyAlignment="1" applyProtection="1">
      <alignment horizontal="left" vertical="center" wrapText="1"/>
      <protection hidden="1"/>
    </xf>
    <xf numFmtId="0" fontId="28" fillId="4" borderId="16" xfId="13" applyFont="1" applyFill="1" applyBorder="1" applyAlignment="1" applyProtection="1">
      <alignment horizontal="center" vertical="center" wrapText="1"/>
      <protection hidden="1"/>
    </xf>
    <xf numFmtId="4" fontId="28" fillId="5" borderId="15" xfId="13" applyNumberFormat="1" applyFont="1" applyFill="1" applyBorder="1" applyAlignment="1" applyProtection="1">
      <alignment horizontal="center" vertical="center" wrapText="1"/>
      <protection hidden="1"/>
    </xf>
    <xf numFmtId="4" fontId="28" fillId="4" borderId="16" xfId="13" applyNumberFormat="1" applyFont="1" applyFill="1" applyBorder="1" applyAlignment="1" applyProtection="1">
      <alignment horizontal="center" vertical="center" wrapText="1"/>
      <protection hidden="1"/>
    </xf>
    <xf numFmtId="44" fontId="28" fillId="4" borderId="16" xfId="1" applyFont="1" applyFill="1" applyBorder="1" applyAlignment="1" applyProtection="1">
      <alignment horizontal="center" vertical="center" wrapText="1"/>
      <protection hidden="1"/>
    </xf>
    <xf numFmtId="0" fontId="29" fillId="7" borderId="19" xfId="13" applyFont="1" applyFill="1" applyBorder="1" applyAlignment="1" applyProtection="1">
      <alignment horizontal="left" vertical="center" wrapText="1"/>
      <protection hidden="1"/>
    </xf>
    <xf numFmtId="167" fontId="29" fillId="7" borderId="19" xfId="13" applyNumberFormat="1" applyFont="1" applyFill="1" applyBorder="1" applyAlignment="1" applyProtection="1">
      <alignment horizontal="left" vertical="center" wrapText="1"/>
      <protection hidden="1"/>
    </xf>
    <xf numFmtId="167" fontId="29" fillId="7" borderId="19" xfId="13" applyNumberFormat="1" applyFont="1" applyFill="1" applyBorder="1" applyAlignment="1" applyProtection="1">
      <alignment horizontal="centerContinuous" vertical="center" wrapText="1"/>
      <protection hidden="1"/>
    </xf>
    <xf numFmtId="44" fontId="29" fillId="7" borderId="19" xfId="1" applyFont="1" applyFill="1" applyBorder="1" applyAlignment="1" applyProtection="1">
      <alignment horizontal="centerContinuous" vertical="center" wrapText="1"/>
      <protection hidden="1"/>
    </xf>
    <xf numFmtId="169" fontId="29" fillId="6" borderId="17" xfId="13" applyNumberFormat="1" applyFont="1" applyFill="1" applyBorder="1" applyAlignment="1" applyProtection="1">
      <alignment horizontal="centerContinuous" vertical="center" wrapText="1"/>
      <protection hidden="1"/>
    </xf>
    <xf numFmtId="10" fontId="29" fillId="6" borderId="19" xfId="2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13" applyFont="1" applyFill="1" applyBorder="1" applyAlignment="1" applyProtection="1">
      <alignment horizontal="center" vertical="center" wrapText="1"/>
      <protection hidden="1"/>
    </xf>
    <xf numFmtId="0" fontId="11" fillId="0" borderId="24" xfId="13" applyFont="1" applyBorder="1" applyAlignment="1" applyProtection="1">
      <alignment horizontal="left" vertical="center" wrapText="1"/>
      <protection hidden="1"/>
    </xf>
    <xf numFmtId="44" fontId="11" fillId="0" borderId="24" xfId="1" applyFont="1" applyFill="1" applyBorder="1" applyAlignment="1" applyProtection="1">
      <alignment horizontal="centerContinuous" vertical="center"/>
      <protection hidden="1"/>
    </xf>
    <xf numFmtId="10" fontId="11" fillId="0" borderId="48" xfId="2" applyNumberFormat="1" applyFont="1" applyFill="1" applyBorder="1" applyAlignment="1" applyProtection="1">
      <alignment horizontal="centerContinuous" vertical="center" wrapText="1"/>
      <protection hidden="1"/>
    </xf>
    <xf numFmtId="10" fontId="11" fillId="0" borderId="47" xfId="2" applyNumberFormat="1" applyFont="1" applyBorder="1" applyAlignment="1" applyProtection="1">
      <alignment horizontal="center" vertical="center" wrapText="1"/>
      <protection hidden="1"/>
    </xf>
    <xf numFmtId="0" fontId="30" fillId="0" borderId="21" xfId="0" applyFont="1" applyFill="1" applyBorder="1" applyAlignment="1" applyProtection="1">
      <alignment horizontal="center" vertical="center"/>
      <protection hidden="1"/>
    </xf>
    <xf numFmtId="0" fontId="30" fillId="0" borderId="21" xfId="0" applyFont="1" applyFill="1" applyBorder="1" applyAlignment="1" applyProtection="1">
      <alignment horizontal="left" vertical="center" wrapText="1"/>
      <protection hidden="1"/>
    </xf>
    <xf numFmtId="4" fontId="30" fillId="0" borderId="21" xfId="0" applyNumberFormat="1" applyFont="1" applyFill="1" applyBorder="1" applyAlignment="1" applyProtection="1">
      <alignment horizontal="center" vertical="center"/>
      <protection hidden="1"/>
    </xf>
    <xf numFmtId="165" fontId="31" fillId="0" borderId="59" xfId="0" applyNumberFormat="1" applyFont="1" applyBorder="1" applyAlignment="1" applyProtection="1">
      <alignment horizontal="center" vertical="center"/>
      <protection hidden="1"/>
    </xf>
    <xf numFmtId="4" fontId="30" fillId="0" borderId="21" xfId="15" applyNumberFormat="1" applyFont="1" applyFill="1" applyBorder="1" applyAlignment="1" applyProtection="1">
      <alignment horizontal="center" vertical="center"/>
      <protection hidden="1"/>
    </xf>
    <xf numFmtId="165" fontId="31" fillId="0" borderId="12" xfId="0" applyNumberFormat="1" applyFont="1" applyBorder="1" applyAlignment="1" applyProtection="1">
      <alignment horizontal="center" vertical="center"/>
      <protection hidden="1"/>
    </xf>
    <xf numFmtId="10" fontId="11" fillId="0" borderId="53" xfId="2" applyNumberFormat="1" applyFont="1" applyFill="1" applyBorder="1" applyAlignment="1" applyProtection="1">
      <alignment horizontal="centerContinuous" vertical="center" wrapText="1"/>
      <protection hidden="1"/>
    </xf>
    <xf numFmtId="10" fontId="11" fillId="0" borderId="51" xfId="2" applyNumberFormat="1" applyFont="1" applyBorder="1" applyAlignment="1" applyProtection="1">
      <alignment horizontal="center" vertical="center" wrapText="1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4" fontId="27" fillId="0" borderId="21" xfId="13" applyNumberFormat="1" applyFont="1" applyFill="1" applyBorder="1" applyAlignment="1" applyProtection="1">
      <alignment horizontal="center" vertical="center" wrapText="1"/>
      <protection hidden="1"/>
    </xf>
    <xf numFmtId="4" fontId="30" fillId="0" borderId="21" xfId="13" applyNumberFormat="1" applyFont="1" applyFill="1" applyBorder="1" applyAlignment="1" applyProtection="1">
      <alignment horizontal="center" vertical="center" wrapText="1"/>
      <protection hidden="1"/>
    </xf>
    <xf numFmtId="0" fontId="30" fillId="0" borderId="61" xfId="0" applyFont="1" applyFill="1" applyBorder="1" applyAlignment="1" applyProtection="1">
      <alignment horizontal="left" vertical="center" wrapText="1"/>
      <protection hidden="1"/>
    </xf>
    <xf numFmtId="0" fontId="11" fillId="7" borderId="19" xfId="13" applyFont="1" applyFill="1" applyBorder="1" applyAlignment="1" applyProtection="1">
      <alignment horizontal="left" vertical="center" wrapText="1"/>
      <protection hidden="1"/>
    </xf>
    <xf numFmtId="167" fontId="11" fillId="7" borderId="19" xfId="13" applyNumberFormat="1" applyFont="1" applyFill="1" applyBorder="1" applyAlignment="1" applyProtection="1">
      <alignment horizontal="left" vertical="center" wrapText="1"/>
      <protection hidden="1"/>
    </xf>
    <xf numFmtId="167" fontId="11" fillId="7" borderId="19" xfId="13" applyNumberFormat="1" applyFont="1" applyFill="1" applyBorder="1" applyAlignment="1" applyProtection="1">
      <alignment horizontal="centerContinuous" vertical="center" wrapText="1"/>
      <protection hidden="1"/>
    </xf>
    <xf numFmtId="44" fontId="11" fillId="7" borderId="19" xfId="1" applyFont="1" applyFill="1" applyBorder="1" applyAlignment="1" applyProtection="1">
      <alignment horizontal="centerContinuous" vertical="center" wrapText="1"/>
      <protection hidden="1"/>
    </xf>
    <xf numFmtId="169" fontId="11" fillId="6" borderId="17" xfId="13" applyNumberFormat="1" applyFont="1" applyFill="1" applyBorder="1" applyAlignment="1" applyProtection="1">
      <alignment horizontal="centerContinuous" vertical="center" wrapText="1"/>
      <protection hidden="1"/>
    </xf>
    <xf numFmtId="10" fontId="11" fillId="0" borderId="56" xfId="2" applyNumberFormat="1" applyFont="1" applyFill="1" applyBorder="1" applyAlignment="1" applyProtection="1">
      <alignment horizontal="centerContinuous" vertical="center" wrapText="1"/>
      <protection hidden="1"/>
    </xf>
    <xf numFmtId="0" fontId="30" fillId="0" borderId="58" xfId="0" applyFont="1" applyFill="1" applyBorder="1" applyAlignment="1" applyProtection="1">
      <alignment horizontal="center" vertical="center"/>
      <protection hidden="1"/>
    </xf>
    <xf numFmtId="0" fontId="30" fillId="0" borderId="62" xfId="0" applyFont="1" applyFill="1" applyBorder="1" applyAlignment="1" applyProtection="1">
      <alignment horizontal="center" vertical="center"/>
      <protection hidden="1"/>
    </xf>
    <xf numFmtId="0" fontId="31" fillId="0" borderId="62" xfId="0" applyFont="1" applyBorder="1" applyAlignment="1" applyProtection="1">
      <alignment vertical="center" wrapText="1"/>
      <protection hidden="1"/>
    </xf>
    <xf numFmtId="0" fontId="31" fillId="0" borderId="60" xfId="0" applyFont="1" applyBorder="1" applyAlignment="1" applyProtection="1">
      <alignment horizontal="center" vertical="center"/>
      <protection hidden="1"/>
    </xf>
    <xf numFmtId="165" fontId="31" fillId="0" borderId="57" xfId="0" applyNumberFormat="1" applyFont="1" applyBorder="1" applyAlignment="1" applyProtection="1">
      <alignment vertical="center"/>
      <protection hidden="1"/>
    </xf>
    <xf numFmtId="165" fontId="31" fillId="0" borderId="63" xfId="0" applyNumberFormat="1" applyFont="1" applyBorder="1" applyAlignment="1" applyProtection="1">
      <alignment vertical="center"/>
      <protection hidden="1"/>
    </xf>
    <xf numFmtId="165" fontId="31" fillId="0" borderId="64" xfId="0" applyNumberFormat="1" applyFont="1" applyBorder="1" applyAlignment="1" applyProtection="1">
      <alignment vertical="center"/>
      <protection hidden="1"/>
    </xf>
    <xf numFmtId="0" fontId="30" fillId="0" borderId="7" xfId="0" applyFont="1" applyFill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vertical="center" wrapText="1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165" fontId="31" fillId="0" borderId="7" xfId="0" applyNumberFormat="1" applyFont="1" applyBorder="1" applyAlignment="1" applyProtection="1">
      <alignment vertical="center"/>
      <protection hidden="1"/>
    </xf>
    <xf numFmtId="0" fontId="30" fillId="0" borderId="58" xfId="0" applyFont="1" applyFill="1" applyBorder="1" applyAlignment="1" applyProtection="1">
      <alignment horizontal="centerContinuous" vertical="center"/>
      <protection hidden="1"/>
    </xf>
    <xf numFmtId="0" fontId="30" fillId="0" borderId="62" xfId="0" applyFont="1" applyFill="1" applyBorder="1" applyAlignment="1" applyProtection="1">
      <alignment horizontal="centerContinuous" vertical="center"/>
      <protection hidden="1"/>
    </xf>
    <xf numFmtId="0" fontId="28" fillId="4" borderId="25" xfId="13" applyFont="1" applyFill="1" applyBorder="1" applyAlignment="1" applyProtection="1">
      <alignment vertical="center"/>
      <protection hidden="1"/>
    </xf>
    <xf numFmtId="0" fontId="28" fillId="4" borderId="26" xfId="13" applyFont="1" applyFill="1" applyBorder="1" applyAlignment="1" applyProtection="1">
      <alignment vertical="center"/>
      <protection hidden="1"/>
    </xf>
    <xf numFmtId="0" fontId="28" fillId="4" borderId="27" xfId="13" applyFont="1" applyFill="1" applyBorder="1" applyAlignment="1" applyProtection="1">
      <alignment horizontal="left" vertical="center"/>
      <protection hidden="1"/>
    </xf>
    <xf numFmtId="0" fontId="28" fillId="4" borderId="27" xfId="13" applyFont="1" applyFill="1" applyBorder="1" applyAlignment="1" applyProtection="1">
      <alignment horizontal="center" vertical="center"/>
      <protection hidden="1"/>
    </xf>
    <xf numFmtId="4" fontId="28" fillId="5" borderId="28" xfId="13" applyNumberFormat="1" applyFont="1" applyFill="1" applyBorder="1" applyAlignment="1" applyProtection="1">
      <alignment horizontal="center" vertical="center"/>
      <protection hidden="1"/>
    </xf>
    <xf numFmtId="9" fontId="32" fillId="4" borderId="30" xfId="13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13" applyFont="1" applyAlignment="1" applyProtection="1">
      <alignment vertical="center"/>
      <protection locked="0"/>
    </xf>
    <xf numFmtId="0" fontId="0" fillId="0" borderId="0" xfId="13" applyFont="1" applyAlignment="1" applyProtection="1">
      <alignment vertical="center"/>
      <protection locked="0"/>
    </xf>
    <xf numFmtId="0" fontId="11" fillId="0" borderId="0" xfId="13" applyFont="1" applyAlignment="1" applyProtection="1">
      <alignment vertical="center"/>
      <protection locked="0"/>
    </xf>
    <xf numFmtId="0" fontId="34" fillId="0" borderId="0" xfId="13" applyFont="1" applyAlignment="1" applyProtection="1">
      <alignment vertical="center"/>
      <protection locked="0"/>
    </xf>
    <xf numFmtId="0" fontId="38" fillId="0" borderId="0" xfId="13" applyFont="1" applyAlignment="1" applyProtection="1">
      <alignment vertical="center"/>
      <protection locked="0"/>
    </xf>
    <xf numFmtId="4" fontId="38" fillId="0" borderId="0" xfId="13" applyNumberFormat="1" applyFont="1" applyAlignment="1" applyProtection="1">
      <alignment horizontal="center" vertical="center"/>
      <protection locked="0"/>
    </xf>
    <xf numFmtId="44" fontId="38" fillId="0" borderId="0" xfId="32" applyFont="1" applyAlignment="1" applyProtection="1">
      <alignment horizontal="left" vertical="center"/>
      <protection locked="0"/>
    </xf>
    <xf numFmtId="168" fontId="38" fillId="0" borderId="0" xfId="13" applyNumberFormat="1" applyFont="1" applyAlignment="1" applyProtection="1">
      <alignment horizontal="center" vertical="center"/>
      <protection locked="0"/>
    </xf>
    <xf numFmtId="0" fontId="10" fillId="0" borderId="0" xfId="13" applyFont="1" applyAlignment="1" applyProtection="1">
      <alignment vertical="center" wrapText="1"/>
      <protection locked="0"/>
    </xf>
    <xf numFmtId="0" fontId="36" fillId="0" borderId="0" xfId="13" applyFont="1" applyAlignment="1" applyProtection="1">
      <alignment vertical="center"/>
      <protection locked="0"/>
    </xf>
    <xf numFmtId="4" fontId="10" fillId="0" borderId="0" xfId="13" applyNumberFormat="1" applyFont="1" applyAlignment="1" applyProtection="1">
      <alignment horizontal="center" vertical="center" wrapText="1"/>
      <protection locked="0"/>
    </xf>
    <xf numFmtId="44" fontId="10" fillId="0" borderId="0" xfId="32" applyFont="1" applyAlignment="1" applyProtection="1">
      <alignment horizontal="left" vertical="center" wrapText="1"/>
      <protection locked="0"/>
    </xf>
    <xf numFmtId="168" fontId="10" fillId="0" borderId="0" xfId="13" applyNumberFormat="1" applyFont="1" applyAlignment="1" applyProtection="1">
      <alignment horizontal="center" vertical="center" wrapText="1"/>
      <protection locked="0"/>
    </xf>
    <xf numFmtId="43" fontId="1" fillId="0" borderId="0" xfId="33" applyProtection="1">
      <protection locked="0"/>
    </xf>
    <xf numFmtId="0" fontId="11" fillId="0" borderId="0" xfId="13" applyFont="1" applyAlignment="1" applyProtection="1">
      <alignment vertical="center" wrapText="1"/>
      <protection locked="0"/>
    </xf>
    <xf numFmtId="0" fontId="46" fillId="0" borderId="0" xfId="13" applyFont="1" applyAlignment="1" applyProtection="1">
      <alignment vertical="center"/>
      <protection locked="0"/>
    </xf>
    <xf numFmtId="4" fontId="46" fillId="0" borderId="0" xfId="13" applyNumberFormat="1" applyFont="1" applyAlignment="1" applyProtection="1">
      <alignment vertical="center"/>
      <protection locked="0"/>
    </xf>
    <xf numFmtId="0" fontId="47" fillId="0" borderId="0" xfId="13" applyFont="1" applyAlignment="1" applyProtection="1">
      <alignment horizontal="center" vertical="center"/>
      <protection locked="0"/>
    </xf>
    <xf numFmtId="44" fontId="0" fillId="0" borderId="0" xfId="32" applyFont="1" applyAlignment="1" applyProtection="1">
      <alignment horizontal="center" vertical="center" wrapText="1"/>
      <protection locked="0"/>
    </xf>
    <xf numFmtId="168" fontId="47" fillId="0" borderId="0" xfId="13" applyNumberFormat="1" applyFont="1" applyAlignment="1" applyProtection="1">
      <alignment horizontal="center" vertical="center" wrapText="1"/>
      <protection locked="0"/>
    </xf>
    <xf numFmtId="170" fontId="0" fillId="0" borderId="0" xfId="13" applyNumberFormat="1" applyFont="1" applyAlignment="1" applyProtection="1">
      <alignment horizontal="center" vertical="center" wrapText="1"/>
      <protection locked="0"/>
    </xf>
    <xf numFmtId="0" fontId="0" fillId="0" borderId="0" xfId="13" applyFont="1" applyAlignment="1" applyProtection="1">
      <alignment horizontal="center" vertical="center"/>
      <protection locked="0"/>
    </xf>
    <xf numFmtId="0" fontId="36" fillId="0" borderId="0" xfId="13" applyFont="1" applyProtection="1">
      <protection locked="0"/>
    </xf>
    <xf numFmtId="0" fontId="40" fillId="0" borderId="0" xfId="13" applyFont="1" applyProtection="1">
      <protection locked="0"/>
    </xf>
    <xf numFmtId="0" fontId="0" fillId="8" borderId="0" xfId="13" applyFont="1" applyFill="1" applyAlignment="1" applyProtection="1">
      <alignment vertical="center"/>
      <protection locked="0"/>
    </xf>
    <xf numFmtId="44" fontId="0" fillId="0" borderId="0" xfId="32" applyFont="1" applyAlignment="1" applyProtection="1">
      <alignment vertical="center"/>
      <protection locked="0"/>
    </xf>
    <xf numFmtId="168" fontId="47" fillId="0" borderId="0" xfId="13" applyNumberFormat="1" applyFont="1" applyAlignment="1" applyProtection="1">
      <alignment horizontal="center" vertical="center"/>
      <protection locked="0"/>
    </xf>
    <xf numFmtId="0" fontId="28" fillId="4" borderId="15" xfId="13" applyFont="1" applyFill="1" applyBorder="1" applyAlignment="1" applyProtection="1">
      <alignment horizontal="center" vertical="center" wrapText="1"/>
      <protection hidden="1"/>
    </xf>
    <xf numFmtId="0" fontId="28" fillId="4" borderId="13" xfId="13" applyFont="1" applyFill="1" applyBorder="1" applyAlignment="1" applyProtection="1">
      <alignment horizontal="center" vertical="center" wrapText="1"/>
      <protection hidden="1"/>
    </xf>
    <xf numFmtId="44" fontId="28" fillId="4" borderId="15" xfId="32" applyFont="1" applyFill="1" applyBorder="1" applyAlignment="1" applyProtection="1">
      <alignment horizontal="center" vertical="center" wrapText="1"/>
      <protection hidden="1"/>
    </xf>
    <xf numFmtId="168" fontId="45" fillId="4" borderId="15" xfId="13" applyNumberFormat="1" applyFont="1" applyFill="1" applyBorder="1" applyAlignment="1" applyProtection="1">
      <alignment horizontal="center" vertical="center" wrapText="1"/>
      <protection hidden="1"/>
    </xf>
    <xf numFmtId="169" fontId="29" fillId="8" borderId="65" xfId="13" applyNumberFormat="1" applyFont="1" applyFill="1" applyBorder="1" applyAlignment="1" applyProtection="1">
      <alignment horizontal="center" vertical="center" wrapText="1"/>
      <protection hidden="1"/>
    </xf>
    <xf numFmtId="0" fontId="29" fillId="8" borderId="66" xfId="13" applyFont="1" applyFill="1" applyBorder="1" applyAlignment="1" applyProtection="1">
      <alignment horizontal="center" vertical="center" wrapText="1"/>
      <protection hidden="1"/>
    </xf>
    <xf numFmtId="44" fontId="47" fillId="8" borderId="66" xfId="32" applyFont="1" applyFill="1" applyBorder="1" applyAlignment="1" applyProtection="1">
      <alignment horizontal="center" vertical="center" wrapText="1"/>
      <protection hidden="1"/>
    </xf>
    <xf numFmtId="168" fontId="29" fillId="8" borderId="67" xfId="13" applyNumberFormat="1" applyFont="1" applyFill="1" applyBorder="1" applyAlignment="1" applyProtection="1">
      <alignment horizontal="center" vertical="center" wrapText="1"/>
      <protection hidden="1"/>
    </xf>
    <xf numFmtId="169" fontId="29" fillId="9" borderId="68" xfId="13" applyNumberFormat="1" applyFont="1" applyFill="1" applyBorder="1" applyAlignment="1" applyProtection="1">
      <alignment horizontal="center" vertical="center" wrapText="1"/>
      <protection hidden="1"/>
    </xf>
    <xf numFmtId="0" fontId="29" fillId="7" borderId="45" xfId="13" applyFont="1" applyFill="1" applyBorder="1" applyAlignment="1" applyProtection="1">
      <alignment horizontal="center" vertical="center" wrapText="1"/>
      <protection hidden="1"/>
    </xf>
    <xf numFmtId="44" fontId="47" fillId="9" borderId="69" xfId="32" applyFont="1" applyFill="1" applyBorder="1" applyAlignment="1" applyProtection="1">
      <alignment horizontal="center" vertical="center" wrapText="1"/>
      <protection hidden="1"/>
    </xf>
    <xf numFmtId="44" fontId="47" fillId="9" borderId="70" xfId="32" applyFont="1" applyFill="1" applyBorder="1" applyAlignment="1" applyProtection="1">
      <alignment horizontal="center" vertical="center" wrapText="1"/>
      <protection hidden="1"/>
    </xf>
    <xf numFmtId="10" fontId="29" fillId="9" borderId="71" xfId="34" applyNumberFormat="1" applyFont="1" applyFill="1" applyBorder="1" applyAlignment="1" applyProtection="1">
      <alignment horizontal="center" vertical="center" wrapText="1"/>
      <protection hidden="1"/>
    </xf>
    <xf numFmtId="169" fontId="29" fillId="8" borderId="72" xfId="13" applyNumberFormat="1" applyFont="1" applyFill="1" applyBorder="1" applyAlignment="1" applyProtection="1">
      <alignment horizontal="center" vertical="center" wrapText="1"/>
      <protection hidden="1"/>
    </xf>
    <xf numFmtId="0" fontId="29" fillId="8" borderId="73" xfId="13" applyFont="1" applyFill="1" applyBorder="1" applyAlignment="1" applyProtection="1">
      <alignment horizontal="center" vertical="center" wrapText="1"/>
      <protection hidden="1"/>
    </xf>
    <xf numFmtId="44" fontId="47" fillId="8" borderId="73" xfId="32" applyFont="1" applyFill="1" applyBorder="1" applyAlignment="1" applyProtection="1">
      <alignment horizontal="center" vertical="center" wrapText="1"/>
      <protection hidden="1"/>
    </xf>
    <xf numFmtId="44" fontId="47" fillId="8" borderId="74" xfId="32" applyFont="1" applyFill="1" applyBorder="1" applyAlignment="1" applyProtection="1">
      <alignment horizontal="center" vertical="center" wrapText="1"/>
      <protection hidden="1"/>
    </xf>
    <xf numFmtId="0" fontId="29" fillId="7" borderId="75" xfId="13" applyFont="1" applyFill="1" applyBorder="1" applyAlignment="1" applyProtection="1">
      <alignment horizontal="center" vertical="center" wrapText="1"/>
      <protection hidden="1"/>
    </xf>
    <xf numFmtId="0" fontId="29" fillId="8" borderId="0" xfId="13" applyFont="1" applyFill="1" applyBorder="1" applyAlignment="1" applyProtection="1">
      <alignment horizontal="center" vertical="center" wrapText="1"/>
      <protection hidden="1"/>
    </xf>
    <xf numFmtId="0" fontId="47" fillId="0" borderId="0" xfId="13" applyFont="1" applyAlignment="1" applyProtection="1">
      <alignment horizontal="center" vertical="center"/>
      <protection hidden="1"/>
    </xf>
    <xf numFmtId="169" fontId="29" fillId="8" borderId="34" xfId="13" applyNumberFormat="1" applyFont="1" applyFill="1" applyBorder="1" applyAlignment="1" applyProtection="1">
      <alignment horizontal="center" vertical="center" wrapText="1"/>
      <protection hidden="1"/>
    </xf>
    <xf numFmtId="44" fontId="47" fillId="8" borderId="0" xfId="32" applyFont="1" applyFill="1" applyBorder="1" applyAlignment="1" applyProtection="1">
      <alignment horizontal="center" vertical="center" wrapText="1"/>
      <protection hidden="1"/>
    </xf>
    <xf numFmtId="44" fontId="47" fillId="8" borderId="35" xfId="32" applyFont="1" applyFill="1" applyBorder="1" applyAlignment="1" applyProtection="1">
      <alignment horizontal="center" vertical="center" wrapText="1"/>
      <protection hidden="1"/>
    </xf>
    <xf numFmtId="44" fontId="48" fillId="4" borderId="77" xfId="32" applyFont="1" applyFill="1" applyBorder="1" applyAlignment="1" applyProtection="1">
      <alignment horizontal="center" vertical="center" wrapText="1"/>
      <protection hidden="1"/>
    </xf>
    <xf numFmtId="9" fontId="45" fillId="4" borderId="78" xfId="34" applyFont="1" applyFill="1" applyBorder="1" applyAlignment="1" applyProtection="1">
      <alignment horizontal="center" vertical="center" wrapText="1"/>
      <protection hidden="1"/>
    </xf>
    <xf numFmtId="0" fontId="31" fillId="0" borderId="31" xfId="38" applyFont="1" applyBorder="1" applyAlignment="1" applyProtection="1">
      <alignment vertical="center" wrapText="1"/>
      <protection locked="0"/>
    </xf>
    <xf numFmtId="0" fontId="33" fillId="0" borderId="32" xfId="13" applyFont="1" applyBorder="1" applyAlignment="1" applyProtection="1">
      <protection locked="0"/>
    </xf>
    <xf numFmtId="0" fontId="30" fillId="0" borderId="0" xfId="38" applyFont="1" applyBorder="1" applyAlignment="1" applyProtection="1">
      <protection locked="0"/>
    </xf>
    <xf numFmtId="0" fontId="30" fillId="0" borderId="0" xfId="38" applyFont="1" applyAlignment="1" applyProtection="1">
      <protection locked="0"/>
    </xf>
    <xf numFmtId="0" fontId="0" fillId="0" borderId="34" xfId="13" applyFont="1" applyBorder="1" applyAlignment="1" applyProtection="1">
      <alignment horizontal="center" vertical="center"/>
      <protection locked="0"/>
    </xf>
    <xf numFmtId="0" fontId="33" fillId="0" borderId="0" xfId="13" applyFont="1" applyBorder="1" applyAlignment="1" applyProtection="1">
      <protection locked="0"/>
    </xf>
    <xf numFmtId="0" fontId="51" fillId="0" borderId="34" xfId="13" applyFont="1" applyBorder="1" applyAlignment="1" applyProtection="1">
      <alignment vertical="center"/>
      <protection locked="0"/>
    </xf>
    <xf numFmtId="0" fontId="52" fillId="0" borderId="0" xfId="13" applyFont="1" applyBorder="1" applyAlignment="1" applyProtection="1">
      <alignment vertical="center"/>
      <protection locked="0"/>
    </xf>
    <xf numFmtId="0" fontId="53" fillId="0" borderId="0" xfId="13" applyFont="1" applyBorder="1" applyAlignment="1" applyProtection="1">
      <alignment vertical="center"/>
      <protection locked="0"/>
    </xf>
    <xf numFmtId="0" fontId="51" fillId="0" borderId="36" xfId="13" applyFont="1" applyBorder="1" applyAlignment="1" applyProtection="1">
      <alignment vertical="center"/>
      <protection locked="0"/>
    </xf>
    <xf numFmtId="0" fontId="51" fillId="0" borderId="37" xfId="13" applyFont="1" applyBorder="1" applyAlignment="1" applyProtection="1">
      <alignment vertical="center"/>
      <protection locked="0"/>
    </xf>
    <xf numFmtId="0" fontId="51" fillId="0" borderId="37" xfId="13" applyFont="1" applyFill="1" applyBorder="1" applyAlignment="1" applyProtection="1">
      <alignment horizontal="center" vertical="center"/>
      <protection locked="0"/>
    </xf>
    <xf numFmtId="0" fontId="54" fillId="0" borderId="37" xfId="13" applyFont="1" applyFill="1" applyBorder="1" applyAlignment="1" applyProtection="1">
      <alignment horizontal="left" vertical="center"/>
      <protection locked="0"/>
    </xf>
    <xf numFmtId="0" fontId="52" fillId="0" borderId="37" xfId="13" applyFont="1" applyBorder="1" applyAlignment="1" applyProtection="1">
      <alignment horizontal="center" vertical="center" wrapText="1"/>
      <protection locked="0"/>
    </xf>
    <xf numFmtId="4" fontId="52" fillId="0" borderId="37" xfId="13" applyNumberFormat="1" applyFont="1" applyFill="1" applyBorder="1" applyAlignment="1" applyProtection="1">
      <alignment horizontal="center" vertical="center" wrapText="1"/>
      <protection locked="0"/>
    </xf>
    <xf numFmtId="0" fontId="30" fillId="0" borderId="37" xfId="38" applyFont="1" applyBorder="1" applyAlignment="1" applyProtection="1">
      <protection locked="0"/>
    </xf>
    <xf numFmtId="0" fontId="52" fillId="0" borderId="0" xfId="13" applyFont="1" applyBorder="1" applyAlignment="1" applyProtection="1">
      <alignment horizontal="center" vertical="center" wrapText="1"/>
      <protection locked="0"/>
    </xf>
    <xf numFmtId="0" fontId="30" fillId="0" borderId="32" xfId="38" applyFont="1" applyBorder="1" applyAlignment="1" applyProtection="1">
      <protection locked="0"/>
    </xf>
    <xf numFmtId="0" fontId="52" fillId="0" borderId="0" xfId="13" applyFont="1" applyFill="1" applyBorder="1" applyAlignment="1" applyProtection="1">
      <alignment horizontal="left" vertical="center" wrapText="1"/>
      <protection locked="0"/>
    </xf>
    <xf numFmtId="167" fontId="52" fillId="0" borderId="0" xfId="13" applyNumberFormat="1" applyFont="1" applyBorder="1" applyAlignment="1" applyProtection="1">
      <alignment horizontal="center" vertical="center" wrapText="1"/>
      <protection locked="0"/>
    </xf>
    <xf numFmtId="0" fontId="52" fillId="0" borderId="34" xfId="13" applyFont="1" applyBorder="1" applyAlignment="1" applyProtection="1">
      <alignment horizontal="left" vertical="center" wrapText="1"/>
      <protection locked="0"/>
    </xf>
    <xf numFmtId="0" fontId="52" fillId="0" borderId="37" xfId="13" applyFont="1" applyFill="1" applyBorder="1" applyAlignment="1" applyProtection="1">
      <alignment horizontal="left" vertical="center" wrapText="1"/>
      <protection locked="0"/>
    </xf>
    <xf numFmtId="4" fontId="52" fillId="0" borderId="0" xfId="13" applyNumberFormat="1" applyFont="1" applyBorder="1" applyAlignment="1" applyProtection="1">
      <alignment horizontal="center" vertical="center" wrapText="1"/>
      <protection locked="0"/>
    </xf>
    <xf numFmtId="0" fontId="31" fillId="0" borderId="79" xfId="38" applyFont="1" applyBorder="1" applyAlignment="1" applyProtection="1">
      <alignment vertical="center" wrapText="1"/>
      <protection locked="0"/>
    </xf>
    <xf numFmtId="0" fontId="31" fillId="0" borderId="80" xfId="38" applyFont="1" applyBorder="1" applyAlignment="1" applyProtection="1">
      <alignment vertical="center" wrapText="1"/>
      <protection locked="0"/>
    </xf>
    <xf numFmtId="0" fontId="31" fillId="0" borderId="0" xfId="38" applyFont="1" applyAlignment="1" applyProtection="1">
      <alignment horizontal="left" vertical="center" wrapText="1"/>
      <protection locked="0"/>
    </xf>
    <xf numFmtId="0" fontId="31" fillId="0" borderId="80" xfId="38" applyFont="1" applyBorder="1" applyAlignment="1" applyProtection="1">
      <alignment horizontal="center" vertical="center" wrapText="1"/>
      <protection locked="0"/>
    </xf>
    <xf numFmtId="4" fontId="31" fillId="0" borderId="80" xfId="38" applyNumberFormat="1" applyFont="1" applyBorder="1" applyAlignment="1" applyProtection="1">
      <alignment horizontal="center" vertical="center" wrapText="1"/>
      <protection locked="0"/>
    </xf>
    <xf numFmtId="0" fontId="56" fillId="0" borderId="80" xfId="38" applyFont="1" applyBorder="1" applyAlignment="1" applyProtection="1">
      <alignment horizontal="center" vertical="center" wrapText="1"/>
      <protection locked="0"/>
    </xf>
    <xf numFmtId="0" fontId="57" fillId="0" borderId="80" xfId="38" applyFont="1" applyBorder="1" applyAlignment="1" applyProtection="1">
      <alignment vertical="center" wrapText="1"/>
      <protection locked="0"/>
    </xf>
    <xf numFmtId="0" fontId="57" fillId="0" borderId="81" xfId="38" applyFont="1" applyBorder="1" applyAlignment="1" applyProtection="1">
      <alignment vertical="center" wrapText="1"/>
      <protection locked="0"/>
    </xf>
    <xf numFmtId="0" fontId="57" fillId="0" borderId="82" xfId="38" applyFont="1" applyBorder="1" applyAlignment="1" applyProtection="1">
      <alignment vertical="center" wrapText="1"/>
      <protection locked="0"/>
    </xf>
    <xf numFmtId="0" fontId="57" fillId="0" borderId="0" xfId="38" applyFont="1" applyAlignment="1" applyProtection="1">
      <alignment vertical="center" wrapText="1"/>
      <protection locked="0"/>
    </xf>
    <xf numFmtId="0" fontId="59" fillId="0" borderId="0" xfId="38" applyFont="1" applyAlignment="1" applyProtection="1">
      <alignment vertical="center"/>
      <protection locked="0"/>
    </xf>
    <xf numFmtId="0" fontId="31" fillId="0" borderId="0" xfId="38" applyFont="1" applyProtection="1">
      <protection locked="0"/>
    </xf>
    <xf numFmtId="10" fontId="59" fillId="0" borderId="94" xfId="38" applyNumberFormat="1" applyFont="1" applyBorder="1" applyAlignment="1" applyProtection="1">
      <alignment horizontal="center" vertical="center"/>
      <protection locked="0"/>
    </xf>
    <xf numFmtId="10" fontId="31" fillId="0" borderId="0" xfId="38" applyNumberFormat="1" applyFont="1" applyProtection="1">
      <protection locked="0"/>
    </xf>
    <xf numFmtId="183" fontId="31" fillId="0" borderId="0" xfId="38" applyNumberFormat="1" applyFont="1" applyProtection="1">
      <protection locked="0"/>
    </xf>
    <xf numFmtId="10" fontId="59" fillId="0" borderId="96" xfId="38" applyNumberFormat="1" applyFont="1" applyBorder="1" applyAlignment="1" applyProtection="1">
      <alignment horizontal="center" vertical="center"/>
      <protection locked="0"/>
    </xf>
    <xf numFmtId="10" fontId="59" fillId="0" borderId="98" xfId="38" applyNumberFormat="1" applyFont="1" applyBorder="1" applyAlignment="1" applyProtection="1">
      <alignment horizontal="center" vertical="center"/>
      <protection locked="0"/>
    </xf>
    <xf numFmtId="10" fontId="59" fillId="0" borderId="99" xfId="38" applyNumberFormat="1" applyFont="1" applyBorder="1" applyAlignment="1" applyProtection="1">
      <alignment horizontal="center" vertical="center"/>
      <protection locked="0"/>
    </xf>
    <xf numFmtId="0" fontId="31" fillId="0" borderId="0" xfId="38" applyFont="1" applyAlignment="1" applyProtection="1">
      <alignment horizontal="left" vertical="center"/>
      <protection locked="0"/>
    </xf>
    <xf numFmtId="178" fontId="31" fillId="0" borderId="81" xfId="38" applyNumberFormat="1" applyFont="1" applyBorder="1" applyAlignment="1" applyProtection="1">
      <alignment horizontal="center"/>
      <protection locked="0"/>
    </xf>
    <xf numFmtId="0" fontId="15" fillId="0" borderId="0" xfId="38" applyFont="1" applyAlignment="1" applyProtection="1">
      <alignment horizontal="left" vertical="center"/>
      <protection locked="0"/>
    </xf>
    <xf numFmtId="183" fontId="31" fillId="0" borderId="0" xfId="38" applyNumberFormat="1" applyFont="1" applyAlignment="1" applyProtection="1">
      <alignment horizontal="center"/>
      <protection locked="0"/>
    </xf>
    <xf numFmtId="0" fontId="31" fillId="0" borderId="0" xfId="38" applyFont="1" applyAlignment="1" applyProtection="1">
      <alignment vertical="center"/>
      <protection locked="0"/>
    </xf>
    <xf numFmtId="0" fontId="65" fillId="0" borderId="0" xfId="38" applyFont="1" applyProtection="1">
      <protection locked="0"/>
    </xf>
    <xf numFmtId="0" fontId="51" fillId="0" borderId="0" xfId="13" applyFont="1" applyBorder="1" applyAlignment="1" applyProtection="1">
      <alignment horizontal="center" vertical="center" wrapText="1"/>
      <protection locked="0"/>
    </xf>
    <xf numFmtId="0" fontId="56" fillId="0" borderId="0" xfId="38" applyFont="1" applyProtection="1">
      <protection locked="0"/>
    </xf>
    <xf numFmtId="10" fontId="31" fillId="0" borderId="0" xfId="38" applyNumberFormat="1" applyFont="1" applyAlignment="1" applyProtection="1">
      <alignment vertical="center"/>
      <protection locked="0"/>
    </xf>
    <xf numFmtId="172" fontId="31" fillId="0" borderId="0" xfId="38" applyNumberFormat="1" applyFont="1" applyProtection="1">
      <protection locked="0"/>
    </xf>
    <xf numFmtId="44" fontId="51" fillId="0" borderId="0" xfId="39" applyFont="1" applyFill="1" applyBorder="1" applyAlignment="1" applyProtection="1">
      <alignment vertical="center"/>
      <protection locked="0"/>
    </xf>
    <xf numFmtId="0" fontId="51" fillId="0" borderId="0" xfId="13" applyFont="1" applyBorder="1" applyAlignment="1" applyProtection="1">
      <alignment horizontal="center" vertical="center"/>
      <protection locked="0"/>
    </xf>
    <xf numFmtId="0" fontId="51" fillId="0" borderId="0" xfId="13" applyFont="1" applyBorder="1" applyAlignment="1" applyProtection="1">
      <alignment vertical="center"/>
      <protection locked="0"/>
    </xf>
    <xf numFmtId="170" fontId="51" fillId="0" borderId="0" xfId="13" applyNumberFormat="1" applyFont="1" applyBorder="1" applyAlignment="1" applyProtection="1">
      <alignment horizontal="center" vertical="center" wrapText="1"/>
      <protection locked="0"/>
    </xf>
    <xf numFmtId="44" fontId="51" fillId="0" borderId="0" xfId="39" applyFont="1" applyFill="1" applyBorder="1" applyAlignment="1" applyProtection="1">
      <alignment horizontal="center" vertical="center" wrapText="1"/>
      <protection locked="0"/>
    </xf>
    <xf numFmtId="0" fontId="51" fillId="0" borderId="0" xfId="13" applyFont="1" applyBorder="1" applyAlignment="1" applyProtection="1">
      <alignment horizontal="centerContinuous" wrapText="1"/>
      <protection locked="0"/>
    </xf>
    <xf numFmtId="0" fontId="52" fillId="0" borderId="0" xfId="13" applyFont="1" applyAlignment="1" applyProtection="1">
      <alignment horizontal="centerContinuous" vertical="center"/>
      <protection locked="0"/>
    </xf>
    <xf numFmtId="181" fontId="24" fillId="0" borderId="0" xfId="18" applyNumberFormat="1" applyFont="1" applyAlignment="1" applyProtection="1">
      <alignment horizontal="center" vertical="center"/>
      <protection locked="0"/>
    </xf>
    <xf numFmtId="0" fontId="52" fillId="0" borderId="0" xfId="13" applyFont="1" applyAlignment="1" applyProtection="1">
      <alignment horizontal="center" vertical="center"/>
      <protection locked="0"/>
    </xf>
    <xf numFmtId="0" fontId="55" fillId="0" borderId="0" xfId="13" applyFont="1" applyAlignment="1" applyProtection="1">
      <alignment horizontal="center" vertical="center"/>
      <protection locked="0"/>
    </xf>
    <xf numFmtId="0" fontId="58" fillId="10" borderId="85" xfId="38" applyFont="1" applyFill="1" applyBorder="1" applyAlignment="1" applyProtection="1">
      <alignment horizontal="center" vertical="center"/>
      <protection hidden="1"/>
    </xf>
    <xf numFmtId="0" fontId="58" fillId="10" borderId="90" xfId="38" applyFont="1" applyFill="1" applyBorder="1" applyAlignment="1" applyProtection="1">
      <alignment horizontal="center" vertical="center"/>
      <protection hidden="1"/>
    </xf>
    <xf numFmtId="0" fontId="61" fillId="0" borderId="82" xfId="38" applyFont="1" applyBorder="1" applyAlignment="1" applyProtection="1">
      <alignment vertical="center"/>
      <protection hidden="1"/>
    </xf>
    <xf numFmtId="0" fontId="59" fillId="0" borderId="82" xfId="38" applyFont="1" applyBorder="1" applyProtection="1">
      <protection hidden="1"/>
    </xf>
    <xf numFmtId="0" fontId="31" fillId="0" borderId="82" xfId="38" applyFont="1" applyBorder="1" applyProtection="1">
      <protection hidden="1"/>
    </xf>
    <xf numFmtId="172" fontId="59" fillId="11" borderId="96" xfId="38" applyNumberFormat="1" applyFont="1" applyFill="1" applyBorder="1" applyAlignment="1" applyProtection="1">
      <alignment horizontal="center" vertical="center"/>
      <protection hidden="1"/>
    </xf>
    <xf numFmtId="49" fontId="57" fillId="0" borderId="82" xfId="38" applyNumberFormat="1" applyFont="1" applyBorder="1" applyAlignment="1" applyProtection="1">
      <alignment horizontal="center"/>
      <protection hidden="1"/>
    </xf>
    <xf numFmtId="0" fontId="16" fillId="0" borderId="82" xfId="38" applyFont="1" applyBorder="1" applyAlignment="1" applyProtection="1">
      <alignment horizontal="center"/>
      <protection hidden="1"/>
    </xf>
    <xf numFmtId="10" fontId="62" fillId="0" borderId="82" xfId="38" applyNumberFormat="1" applyFont="1" applyBorder="1" applyAlignment="1" applyProtection="1">
      <alignment horizontal="center" vertical="center"/>
      <protection hidden="1"/>
    </xf>
    <xf numFmtId="10" fontId="62" fillId="0" borderId="82" xfId="38" applyNumberFormat="1" applyFont="1" applyBorder="1" applyAlignment="1" applyProtection="1">
      <alignment horizontal="center"/>
      <protection hidden="1"/>
    </xf>
    <xf numFmtId="0" fontId="0" fillId="0" borderId="16" xfId="13" applyFont="1" applyBorder="1" applyAlignment="1" applyProtection="1">
      <alignment vertical="center"/>
      <protection locked="0"/>
    </xf>
    <xf numFmtId="0" fontId="33" fillId="0" borderId="42" xfId="13" applyFont="1" applyBorder="1" applyAlignment="1" applyProtection="1">
      <alignment vertical="center"/>
      <protection locked="0"/>
    </xf>
    <xf numFmtId="0" fontId="27" fillId="0" borderId="0" xfId="16" applyProtection="1">
      <protection locked="0"/>
    </xf>
    <xf numFmtId="0" fontId="0" fillId="0" borderId="42" xfId="13" applyFont="1" applyBorder="1" applyAlignment="1" applyProtection="1">
      <alignment vertical="center"/>
      <protection locked="0"/>
    </xf>
    <xf numFmtId="0" fontId="11" fillId="0" borderId="42" xfId="13" applyFont="1" applyBorder="1" applyAlignment="1" applyProtection="1">
      <protection locked="0"/>
    </xf>
    <xf numFmtId="0" fontId="11" fillId="0" borderId="0" xfId="13" applyFont="1" applyBorder="1" applyAlignment="1" applyProtection="1">
      <alignment horizontal="center" vertical="center"/>
      <protection locked="0"/>
    </xf>
    <xf numFmtId="0" fontId="27" fillId="0" borderId="43" xfId="16" applyBorder="1" applyProtection="1">
      <protection locked="0"/>
    </xf>
    <xf numFmtId="0" fontId="27" fillId="0" borderId="42" xfId="16" applyBorder="1" applyProtection="1">
      <protection locked="0"/>
    </xf>
    <xf numFmtId="0" fontId="34" fillId="0" borderId="42" xfId="13" applyFont="1" applyBorder="1" applyAlignment="1" applyProtection="1">
      <alignment vertical="center"/>
      <protection locked="0"/>
    </xf>
    <xf numFmtId="0" fontId="0" fillId="0" borderId="44" xfId="13" applyFont="1" applyBorder="1" applyAlignment="1" applyProtection="1">
      <alignment vertical="center"/>
      <protection locked="0"/>
    </xf>
    <xf numFmtId="0" fontId="38" fillId="0" borderId="0" xfId="13" applyFont="1" applyBorder="1" applyAlignment="1" applyProtection="1">
      <alignment vertical="center"/>
      <protection locked="0"/>
    </xf>
    <xf numFmtId="0" fontId="38" fillId="0" borderId="0" xfId="13" applyFont="1" applyBorder="1" applyAlignment="1" applyProtection="1">
      <alignment horizontal="center" vertical="center"/>
      <protection locked="0"/>
    </xf>
    <xf numFmtId="4" fontId="38" fillId="0" borderId="0" xfId="13" applyNumberFormat="1" applyFont="1" applyBorder="1" applyAlignment="1" applyProtection="1">
      <alignment horizontal="center" vertical="center"/>
      <protection locked="0"/>
    </xf>
    <xf numFmtId="2" fontId="11" fillId="0" borderId="42" xfId="16" applyNumberFormat="1" applyFont="1" applyBorder="1" applyAlignment="1" applyProtection="1">
      <protection locked="0"/>
    </xf>
    <xf numFmtId="0" fontId="27" fillId="0" borderId="42" xfId="16" applyBorder="1" applyAlignment="1" applyProtection="1">
      <alignment horizontal="left"/>
      <protection locked="0"/>
    </xf>
    <xf numFmtId="173" fontId="11" fillId="0" borderId="42" xfId="16" applyNumberFormat="1" applyFont="1" applyBorder="1" applyAlignment="1" applyProtection="1">
      <alignment vertical="center"/>
      <protection locked="0"/>
    </xf>
    <xf numFmtId="173" fontId="41" fillId="0" borderId="42" xfId="16" applyNumberFormat="1" applyFont="1" applyBorder="1" applyAlignment="1" applyProtection="1">
      <protection locked="0"/>
    </xf>
    <xf numFmtId="0" fontId="17" fillId="0" borderId="0" xfId="16" applyFont="1" applyFill="1" applyBorder="1" applyAlignment="1" applyProtection="1">
      <alignment horizontal="center" vertical="center" wrapText="1"/>
      <protection locked="0"/>
    </xf>
    <xf numFmtId="0" fontId="42" fillId="0" borderId="0" xfId="16" applyFont="1" applyFill="1" applyBorder="1" applyAlignment="1" applyProtection="1">
      <alignment vertical="center" wrapText="1"/>
      <protection locked="0"/>
    </xf>
    <xf numFmtId="175" fontId="43" fillId="0" borderId="0" xfId="17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16" applyFont="1" applyFill="1" applyBorder="1" applyAlignment="1" applyProtection="1">
      <alignment horizontal="right" vertical="center" wrapText="1"/>
      <protection locked="0"/>
    </xf>
    <xf numFmtId="175" fontId="43" fillId="0" borderId="0" xfId="17" applyNumberFormat="1" applyFont="1" applyFill="1" applyBorder="1" applyAlignment="1" applyProtection="1">
      <alignment horizontal="right" vertical="center"/>
      <protection locked="0"/>
    </xf>
    <xf numFmtId="0" fontId="0" fillId="0" borderId="0" xfId="13" applyFont="1" applyBorder="1" applyAlignment="1" applyProtection="1">
      <alignment horizontal="center" vertical="center" wrapText="1"/>
      <protection locked="0"/>
    </xf>
    <xf numFmtId="0" fontId="10" fillId="0" borderId="0" xfId="13" applyFont="1" applyBorder="1" applyAlignment="1" applyProtection="1">
      <alignment horizontal="center" vertical="center"/>
      <protection locked="0"/>
    </xf>
    <xf numFmtId="0" fontId="10" fillId="0" borderId="0" xfId="13" applyFont="1" applyAlignment="1" applyProtection="1">
      <alignment horizontal="centerContinuous" vertical="center"/>
      <protection locked="0"/>
    </xf>
    <xf numFmtId="0" fontId="27" fillId="0" borderId="0" xfId="16" applyAlignment="1" applyProtection="1">
      <alignment horizontal="centerContinuous"/>
      <protection locked="0"/>
    </xf>
    <xf numFmtId="0" fontId="40" fillId="0" borderId="0" xfId="13" applyFont="1" applyBorder="1" applyAlignment="1" applyProtection="1">
      <alignment horizontal="left"/>
      <protection locked="0"/>
    </xf>
    <xf numFmtId="10" fontId="27" fillId="0" borderId="0" xfId="13" applyNumberFormat="1" applyBorder="1" applyAlignment="1" applyProtection="1">
      <alignment horizontal="left"/>
      <protection locked="0"/>
    </xf>
    <xf numFmtId="0" fontId="10" fillId="0" borderId="34" xfId="13" applyFont="1" applyBorder="1" applyAlignment="1" applyProtection="1">
      <alignment vertical="center" wrapText="1"/>
      <protection hidden="1"/>
    </xf>
    <xf numFmtId="0" fontId="10" fillId="0" borderId="0" xfId="13" applyFont="1" applyBorder="1" applyAlignment="1" applyProtection="1">
      <alignment horizontal="center" vertical="center" wrapText="1"/>
      <protection hidden="1"/>
    </xf>
    <xf numFmtId="0" fontId="10" fillId="0" borderId="0" xfId="13" applyFont="1" applyFill="1" applyBorder="1" applyAlignment="1" applyProtection="1">
      <alignment vertical="center"/>
      <protection hidden="1"/>
    </xf>
    <xf numFmtId="0" fontId="10" fillId="0" borderId="0" xfId="13" applyFont="1" applyBorder="1" applyAlignment="1" applyProtection="1">
      <alignment vertical="center"/>
      <protection hidden="1"/>
    </xf>
    <xf numFmtId="0" fontId="36" fillId="0" borderId="0" xfId="13" applyFont="1" applyFill="1" applyBorder="1" applyAlignment="1" applyProtection="1">
      <alignment vertical="center"/>
      <protection hidden="1"/>
    </xf>
    <xf numFmtId="168" fontId="10" fillId="0" borderId="35" xfId="13" applyNumberFormat="1" applyFont="1" applyBorder="1" applyAlignment="1" applyProtection="1">
      <alignment horizontal="center" vertical="center" wrapText="1"/>
      <protection hidden="1"/>
    </xf>
    <xf numFmtId="0" fontId="10" fillId="0" borderId="34" xfId="13" applyFont="1" applyBorder="1" applyAlignment="1" applyProtection="1">
      <alignment horizontal="left" vertical="center"/>
      <protection hidden="1"/>
    </xf>
    <xf numFmtId="0" fontId="10" fillId="0" borderId="0" xfId="13" applyFont="1" applyFill="1" applyBorder="1" applyAlignment="1" applyProtection="1">
      <alignment horizontal="left" vertical="center" wrapText="1"/>
      <protection hidden="1"/>
    </xf>
    <xf numFmtId="0" fontId="10" fillId="0" borderId="0" xfId="13" applyFont="1" applyBorder="1" applyAlignment="1" applyProtection="1">
      <alignment horizontal="left" vertical="center" wrapText="1"/>
      <protection hidden="1"/>
    </xf>
    <xf numFmtId="0" fontId="10" fillId="0" borderId="35" xfId="13" applyFont="1" applyBorder="1" applyAlignment="1" applyProtection="1">
      <alignment horizontal="center" vertical="center" wrapText="1"/>
      <protection hidden="1"/>
    </xf>
    <xf numFmtId="0" fontId="10" fillId="0" borderId="34" xfId="13" applyFont="1" applyBorder="1" applyAlignment="1" applyProtection="1">
      <alignment vertical="center"/>
      <protection hidden="1"/>
    </xf>
    <xf numFmtId="0" fontId="37" fillId="0" borderId="0" xfId="13" applyFont="1" applyBorder="1" applyAlignment="1" applyProtection="1">
      <alignment vertical="center" wrapText="1"/>
      <protection hidden="1"/>
    </xf>
    <xf numFmtId="171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35" xfId="13" applyNumberFormat="1" applyFont="1" applyBorder="1" applyAlignment="1" applyProtection="1">
      <alignment horizontal="center" vertical="center" wrapText="1"/>
      <protection hidden="1"/>
    </xf>
    <xf numFmtId="4" fontId="10" fillId="0" borderId="0" xfId="13" applyNumberFormat="1" applyFont="1" applyFill="1" applyBorder="1" applyAlignment="1" applyProtection="1">
      <alignment horizontal="center" vertical="center" wrapText="1"/>
      <protection hidden="1"/>
    </xf>
    <xf numFmtId="172" fontId="10" fillId="0" borderId="0" xfId="13" applyNumberFormat="1" applyFont="1" applyBorder="1" applyAlignment="1" applyProtection="1">
      <alignment horizontal="center" vertical="center" wrapText="1"/>
      <protection hidden="1"/>
    </xf>
    <xf numFmtId="44" fontId="10" fillId="0" borderId="35" xfId="1" applyFont="1" applyFill="1" applyBorder="1" applyAlignment="1" applyProtection="1">
      <alignment horizontal="center" vertical="center" wrapText="1"/>
      <protection hidden="1"/>
    </xf>
    <xf numFmtId="0" fontId="10" fillId="0" borderId="34" xfId="13" applyFont="1" applyBorder="1" applyAlignment="1" applyProtection="1">
      <alignment horizontal="left" vertical="center" wrapText="1"/>
      <protection hidden="1"/>
    </xf>
    <xf numFmtId="0" fontId="37" fillId="0" borderId="0" xfId="13" applyFont="1" applyBorder="1" applyAlignment="1" applyProtection="1">
      <alignment horizontal="center" vertical="center" wrapText="1"/>
      <protection hidden="1"/>
    </xf>
    <xf numFmtId="167" fontId="10" fillId="0" borderId="0" xfId="13" applyNumberFormat="1" applyFont="1" applyBorder="1" applyAlignment="1" applyProtection="1">
      <alignment horizontal="center" vertical="center" wrapText="1"/>
      <protection hidden="1"/>
    </xf>
    <xf numFmtId="4" fontId="10" fillId="0" borderId="35" xfId="13" applyNumberFormat="1" applyFont="1" applyBorder="1" applyAlignment="1" applyProtection="1">
      <alignment horizontal="center" vertical="center" wrapText="1"/>
      <protection hidden="1"/>
    </xf>
    <xf numFmtId="0" fontId="10" fillId="0" borderId="36" xfId="13" applyFont="1" applyBorder="1" applyAlignment="1" applyProtection="1">
      <alignment vertical="center"/>
      <protection hidden="1"/>
    </xf>
    <xf numFmtId="0" fontId="36" fillId="0" borderId="37" xfId="13" applyFont="1" applyFill="1" applyBorder="1" applyAlignment="1" applyProtection="1">
      <alignment vertical="center"/>
      <protection hidden="1"/>
    </xf>
    <xf numFmtId="0" fontId="10" fillId="0" borderId="37" xfId="13" applyFont="1" applyBorder="1" applyAlignment="1" applyProtection="1">
      <alignment vertical="center" wrapText="1"/>
      <protection hidden="1"/>
    </xf>
    <xf numFmtId="0" fontId="37" fillId="0" borderId="37" xfId="13" applyFont="1" applyBorder="1" applyAlignment="1" applyProtection="1">
      <alignment vertical="center" wrapText="1"/>
      <protection hidden="1"/>
    </xf>
    <xf numFmtId="0" fontId="10" fillId="0" borderId="31" xfId="13" applyFont="1" applyBorder="1" applyAlignment="1" applyProtection="1">
      <alignment horizontal="left" vertical="center" wrapText="1"/>
      <protection hidden="1"/>
    </xf>
    <xf numFmtId="0" fontId="10" fillId="0" borderId="34" xfId="13" applyFont="1" applyBorder="1" applyAlignment="1" applyProtection="1">
      <alignment horizontal="center" vertical="center" wrapText="1"/>
      <protection hidden="1"/>
    </xf>
    <xf numFmtId="0" fontId="10" fillId="0" borderId="0" xfId="13" applyFont="1" applyAlignment="1" applyProtection="1">
      <alignment vertical="center" wrapText="1"/>
      <protection hidden="1"/>
    </xf>
    <xf numFmtId="4" fontId="10" fillId="0" borderId="0" xfId="13" applyNumberFormat="1" applyFont="1" applyAlignment="1" applyProtection="1">
      <alignment horizontal="center" vertical="center" wrapText="1"/>
      <protection hidden="1"/>
    </xf>
    <xf numFmtId="170" fontId="10" fillId="0" borderId="35" xfId="13" applyNumberFormat="1" applyFont="1" applyBorder="1" applyAlignment="1" applyProtection="1">
      <alignment horizontal="right" vertical="center" wrapText="1"/>
      <protection hidden="1"/>
    </xf>
    <xf numFmtId="0" fontId="36" fillId="0" borderId="0" xfId="13" applyFont="1" applyAlignment="1" applyProtection="1">
      <alignment vertical="center"/>
      <protection hidden="1"/>
    </xf>
    <xf numFmtId="0" fontId="37" fillId="0" borderId="0" xfId="13" applyFont="1" applyAlignment="1" applyProtection="1">
      <alignment vertical="center" wrapText="1"/>
      <protection hidden="1"/>
    </xf>
    <xf numFmtId="180" fontId="10" fillId="0" borderId="35" xfId="13" applyNumberFormat="1" applyFont="1" applyBorder="1" applyAlignment="1" applyProtection="1">
      <alignment horizontal="right" vertical="center" wrapText="1"/>
      <protection hidden="1"/>
    </xf>
    <xf numFmtId="4" fontId="10" fillId="0" borderId="0" xfId="13" applyNumberFormat="1" applyFont="1" applyAlignment="1" applyProtection="1">
      <alignment vertical="center" wrapText="1"/>
      <protection hidden="1"/>
    </xf>
    <xf numFmtId="4" fontId="10" fillId="0" borderId="35" xfId="13" applyNumberFormat="1" applyFont="1" applyBorder="1" applyAlignment="1" applyProtection="1">
      <alignment horizontal="right" vertical="center" wrapText="1"/>
      <protection hidden="1"/>
    </xf>
    <xf numFmtId="0" fontId="10" fillId="0" borderId="0" xfId="13" applyFont="1" applyAlignment="1" applyProtection="1">
      <alignment horizontal="left" vertical="center" wrapText="1"/>
      <protection hidden="1"/>
    </xf>
    <xf numFmtId="173" fontId="10" fillId="0" borderId="35" xfId="13" applyNumberFormat="1" applyFont="1" applyBorder="1" applyAlignment="1" applyProtection="1">
      <alignment horizontal="right" vertical="center" wrapText="1"/>
      <protection hidden="1"/>
    </xf>
    <xf numFmtId="179" fontId="10" fillId="0" borderId="35" xfId="13" applyNumberFormat="1" applyFont="1" applyBorder="1" applyAlignment="1" applyProtection="1">
      <alignment horizontal="right" vertical="center" wrapText="1"/>
      <protection hidden="1"/>
    </xf>
    <xf numFmtId="0" fontId="11" fillId="0" borderId="36" xfId="13" applyFont="1" applyBorder="1" applyAlignment="1" applyProtection="1">
      <alignment horizontal="center" vertical="center" wrapText="1"/>
      <protection hidden="1"/>
    </xf>
    <xf numFmtId="0" fontId="11" fillId="0" borderId="37" xfId="13" applyFont="1" applyBorder="1" applyAlignment="1" applyProtection="1">
      <alignment vertical="center" wrapText="1"/>
      <protection hidden="1"/>
    </xf>
    <xf numFmtId="0" fontId="11" fillId="0" borderId="38" xfId="13" applyFont="1" applyBorder="1" applyAlignment="1" applyProtection="1">
      <alignment vertical="center" wrapText="1"/>
      <protection hidden="1"/>
    </xf>
    <xf numFmtId="0" fontId="52" fillId="0" borderId="34" xfId="13" applyFont="1" applyBorder="1" applyAlignment="1" applyProtection="1">
      <alignment vertical="center" wrapText="1"/>
      <protection hidden="1"/>
    </xf>
    <xf numFmtId="0" fontId="52" fillId="0" borderId="0" xfId="13" applyFont="1" applyBorder="1" applyAlignment="1" applyProtection="1">
      <alignment horizontal="left" vertical="center" wrapText="1"/>
      <protection hidden="1"/>
    </xf>
    <xf numFmtId="0" fontId="52" fillId="0" borderId="0" xfId="13" applyFont="1" applyBorder="1" applyAlignment="1" applyProtection="1">
      <alignment horizontal="center" vertical="center" wrapText="1"/>
      <protection hidden="1"/>
    </xf>
    <xf numFmtId="0" fontId="55" fillId="0" borderId="0" xfId="13" applyFont="1" applyFill="1" applyBorder="1" applyAlignment="1" applyProtection="1">
      <alignment vertical="center"/>
      <protection hidden="1"/>
    </xf>
    <xf numFmtId="168" fontId="52" fillId="0" borderId="0" xfId="13" applyNumberFormat="1" applyFont="1" applyBorder="1" applyAlignment="1" applyProtection="1">
      <alignment horizontal="center" vertical="center" wrapText="1"/>
      <protection hidden="1"/>
    </xf>
    <xf numFmtId="0" fontId="30" fillId="0" borderId="32" xfId="38" applyFont="1" applyBorder="1" applyAlignment="1" applyProtection="1">
      <protection hidden="1"/>
    </xf>
    <xf numFmtId="0" fontId="52" fillId="0" borderId="34" xfId="13" applyFont="1" applyBorder="1" applyAlignment="1" applyProtection="1">
      <alignment horizontal="left" vertical="center"/>
      <protection hidden="1"/>
    </xf>
    <xf numFmtId="0" fontId="52" fillId="0" borderId="0" xfId="13" applyFont="1" applyFill="1" applyBorder="1" applyAlignment="1" applyProtection="1">
      <alignment horizontal="left" vertical="center" wrapText="1"/>
      <protection hidden="1"/>
    </xf>
    <xf numFmtId="0" fontId="30" fillId="0" borderId="0" xfId="38" applyFont="1" applyBorder="1" applyAlignment="1" applyProtection="1">
      <protection hidden="1"/>
    </xf>
    <xf numFmtId="0" fontId="52" fillId="0" borderId="34" xfId="13" applyFont="1" applyBorder="1" applyAlignment="1" applyProtection="1">
      <alignment vertical="center"/>
      <protection hidden="1"/>
    </xf>
    <xf numFmtId="0" fontId="52" fillId="0" borderId="0" xfId="13" applyFont="1" applyBorder="1" applyAlignment="1" applyProtection="1">
      <alignment horizontal="left" vertical="center"/>
      <protection hidden="1"/>
    </xf>
    <xf numFmtId="171" fontId="52" fillId="0" borderId="0" xfId="39" applyNumberFormat="1" applyFont="1" applyFill="1" applyBorder="1" applyAlignment="1" applyProtection="1">
      <alignment horizontal="center" vertical="center" wrapText="1"/>
      <protection hidden="1"/>
    </xf>
    <xf numFmtId="167" fontId="52" fillId="0" borderId="0" xfId="13" applyNumberFormat="1" applyFont="1" applyBorder="1" applyAlignment="1" applyProtection="1">
      <alignment horizontal="center" vertical="center" wrapText="1"/>
      <protection hidden="1"/>
    </xf>
    <xf numFmtId="0" fontId="52" fillId="0" borderId="0" xfId="13" applyFont="1" applyBorder="1" applyAlignment="1" applyProtection="1">
      <alignment vertical="center"/>
      <protection hidden="1"/>
    </xf>
    <xf numFmtId="0" fontId="52" fillId="0" borderId="0" xfId="13" applyFont="1" applyFill="1" applyBorder="1" applyAlignment="1" applyProtection="1">
      <alignment vertical="center"/>
      <protection hidden="1"/>
    </xf>
    <xf numFmtId="4" fontId="52" fillId="0" borderId="0" xfId="13" applyNumberFormat="1" applyFont="1" applyFill="1" applyBorder="1" applyAlignment="1" applyProtection="1">
      <alignment horizontal="center" vertical="center" wrapText="1"/>
      <protection hidden="1"/>
    </xf>
    <xf numFmtId="0" fontId="52" fillId="0" borderId="0" xfId="13" applyFont="1" applyFill="1" applyBorder="1" applyAlignment="1" applyProtection="1">
      <alignment horizontal="left" vertical="center"/>
      <protection hidden="1"/>
    </xf>
    <xf numFmtId="0" fontId="51" fillId="0" borderId="0" xfId="38" applyFont="1" applyAlignment="1" applyProtection="1">
      <protection hidden="1"/>
    </xf>
    <xf numFmtId="172" fontId="52" fillId="0" borderId="0" xfId="13" applyNumberFormat="1" applyFont="1" applyBorder="1" applyAlignment="1" applyProtection="1">
      <alignment horizontal="center" vertical="center" wrapText="1"/>
      <protection hidden="1"/>
    </xf>
    <xf numFmtId="44" fontId="52" fillId="0" borderId="0" xfId="39" applyFont="1" applyFill="1" applyBorder="1" applyAlignment="1" applyProtection="1">
      <alignment horizontal="center" vertical="center" wrapText="1"/>
      <protection hidden="1"/>
    </xf>
    <xf numFmtId="0" fontId="0" fillId="0" borderId="37" xfId="13" applyFont="1" applyBorder="1" applyAlignment="1" applyProtection="1">
      <alignment vertical="center"/>
      <protection locked="0"/>
    </xf>
    <xf numFmtId="0" fontId="10" fillId="0" borderId="16" xfId="13" applyFont="1" applyBorder="1" applyAlignment="1" applyProtection="1">
      <alignment horizontal="left" vertical="center" wrapText="1"/>
      <protection hidden="1"/>
    </xf>
    <xf numFmtId="0" fontId="10" fillId="0" borderId="13" xfId="13" applyFont="1" applyBorder="1" applyAlignment="1" applyProtection="1">
      <alignment horizontal="left" vertical="center" wrapText="1"/>
      <protection hidden="1"/>
    </xf>
    <xf numFmtId="0" fontId="10" fillId="0" borderId="13" xfId="13" applyFont="1" applyBorder="1" applyAlignment="1" applyProtection="1">
      <alignment vertical="center" wrapText="1"/>
      <protection hidden="1"/>
    </xf>
    <xf numFmtId="0" fontId="27" fillId="0" borderId="41" xfId="16" applyBorder="1" applyProtection="1">
      <protection hidden="1"/>
    </xf>
    <xf numFmtId="0" fontId="10" fillId="0" borderId="42" xfId="13" applyFont="1" applyBorder="1" applyAlignment="1" applyProtection="1">
      <alignment horizontal="left" vertical="center" wrapText="1"/>
      <protection hidden="1"/>
    </xf>
    <xf numFmtId="4" fontId="10" fillId="0" borderId="0" xfId="13" applyNumberFormat="1" applyFont="1" applyBorder="1" applyAlignment="1" applyProtection="1">
      <alignment horizontal="left" vertical="center" wrapText="1"/>
      <protection hidden="1"/>
    </xf>
    <xf numFmtId="0" fontId="27" fillId="0" borderId="43" xfId="16" applyBorder="1" applyProtection="1">
      <protection hidden="1"/>
    </xf>
    <xf numFmtId="0" fontId="10" fillId="0" borderId="0" xfId="13" applyFont="1" applyBorder="1" applyAlignment="1" applyProtection="1">
      <alignment vertical="center" wrapText="1"/>
      <protection hidden="1"/>
    </xf>
    <xf numFmtId="0" fontId="39" fillId="0" borderId="0" xfId="13" applyFont="1" applyBorder="1" applyAlignment="1" applyProtection="1">
      <alignment horizontal="left" vertical="center"/>
      <protection hidden="1"/>
    </xf>
    <xf numFmtId="171" fontId="39" fillId="0" borderId="43" xfId="17" applyNumberFormat="1" applyFont="1" applyFill="1" applyBorder="1" applyAlignment="1" applyProtection="1">
      <alignment horizontal="right" vertical="center" wrapText="1"/>
      <protection hidden="1"/>
    </xf>
    <xf numFmtId="4" fontId="39" fillId="0" borderId="0" xfId="13" applyNumberFormat="1" applyFont="1" applyBorder="1" applyAlignment="1" applyProtection="1">
      <alignment horizontal="left" vertical="center" wrapText="1"/>
      <protection hidden="1"/>
    </xf>
    <xf numFmtId="0" fontId="40" fillId="0" borderId="43" xfId="16" applyFont="1" applyBorder="1" applyAlignment="1" applyProtection="1">
      <alignment horizontal="left"/>
      <protection hidden="1"/>
    </xf>
    <xf numFmtId="0" fontId="39" fillId="0" borderId="0" xfId="13" applyFont="1" applyBorder="1" applyAlignment="1" applyProtection="1">
      <alignment horizontal="left" vertical="center" wrapText="1"/>
      <protection hidden="1"/>
    </xf>
    <xf numFmtId="167" fontId="39" fillId="0" borderId="0" xfId="17" applyFont="1" applyProtection="1">
      <protection hidden="1"/>
    </xf>
    <xf numFmtId="0" fontId="10" fillId="0" borderId="44" xfId="13" applyFont="1" applyBorder="1" applyAlignment="1" applyProtection="1">
      <alignment horizontal="left" vertical="center" wrapText="1"/>
      <protection hidden="1"/>
    </xf>
    <xf numFmtId="0" fontId="10" fillId="0" borderId="45" xfId="13" applyFont="1" applyBorder="1" applyAlignment="1" applyProtection="1">
      <alignment horizontal="left" vertical="center" wrapText="1"/>
      <protection hidden="1"/>
    </xf>
    <xf numFmtId="0" fontId="29" fillId="0" borderId="45" xfId="13" applyFont="1" applyBorder="1" applyAlignment="1" applyProtection="1">
      <alignment horizontal="left" vertical="center" wrapText="1"/>
      <protection hidden="1"/>
    </xf>
    <xf numFmtId="0" fontId="39" fillId="0" borderId="45" xfId="13" applyFont="1" applyBorder="1" applyAlignment="1" applyProtection="1">
      <alignment horizontal="left" vertical="center" wrapText="1"/>
      <protection hidden="1"/>
    </xf>
    <xf numFmtId="174" fontId="39" fillId="0" borderId="46" xfId="17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16" applyProtection="1">
      <protection hidden="1"/>
    </xf>
    <xf numFmtId="0" fontId="17" fillId="0" borderId="0" xfId="16" applyFont="1" applyFill="1" applyBorder="1" applyAlignment="1" applyProtection="1">
      <alignment horizontal="center" vertical="center" wrapText="1"/>
      <protection hidden="1"/>
    </xf>
    <xf numFmtId="0" fontId="17" fillId="0" borderId="0" xfId="16" applyFont="1" applyFill="1" applyBorder="1" applyAlignment="1" applyProtection="1">
      <alignment horizontal="left" vertical="center" wrapText="1"/>
      <protection hidden="1"/>
    </xf>
    <xf numFmtId="4" fontId="17" fillId="0" borderId="0" xfId="16" applyNumberFormat="1" applyFont="1" applyFill="1" applyBorder="1" applyAlignment="1" applyProtection="1">
      <alignment horizontal="center" vertical="center" wrapText="1"/>
      <protection hidden="1"/>
    </xf>
    <xf numFmtId="0" fontId="14" fillId="0" borderId="31" xfId="16" applyFont="1" applyFill="1" applyBorder="1" applyAlignment="1" applyProtection="1">
      <alignment vertical="center" wrapText="1"/>
      <protection hidden="1"/>
    </xf>
    <xf numFmtId="0" fontId="14" fillId="0" borderId="32" xfId="16" applyFont="1" applyFill="1" applyBorder="1" applyAlignment="1" applyProtection="1">
      <alignment horizontal="center" vertical="center" wrapText="1"/>
      <protection hidden="1"/>
    </xf>
    <xf numFmtId="175" fontId="14" fillId="0" borderId="32" xfId="17" applyNumberFormat="1" applyFont="1" applyFill="1" applyBorder="1" applyAlignment="1" applyProtection="1">
      <alignment vertical="center"/>
      <protection hidden="1"/>
    </xf>
    <xf numFmtId="0" fontId="27" fillId="0" borderId="32" xfId="16" applyFont="1" applyFill="1" applyBorder="1" applyAlignment="1" applyProtection="1">
      <alignment vertical="center"/>
      <protection hidden="1"/>
    </xf>
    <xf numFmtId="175" fontId="11" fillId="0" borderId="33" xfId="16" applyNumberFormat="1" applyFont="1" applyFill="1" applyBorder="1" applyAlignment="1" applyProtection="1">
      <alignment vertical="center"/>
      <protection hidden="1"/>
    </xf>
    <xf numFmtId="0" fontId="14" fillId="0" borderId="34" xfId="16" applyFont="1" applyFill="1" applyBorder="1" applyAlignment="1" applyProtection="1">
      <alignment horizontal="center" vertical="center" wrapText="1"/>
      <protection hidden="1"/>
    </xf>
    <xf numFmtId="0" fontId="14" fillId="0" borderId="0" xfId="16" applyFont="1" applyFill="1" applyBorder="1" applyAlignment="1" applyProtection="1">
      <alignment horizontal="center" vertical="center" wrapText="1"/>
      <protection hidden="1"/>
    </xf>
    <xf numFmtId="0" fontId="14" fillId="0" borderId="35" xfId="16" applyFont="1" applyFill="1" applyBorder="1" applyAlignment="1" applyProtection="1">
      <alignment horizontal="center" vertical="center" wrapText="1"/>
      <protection hidden="1"/>
    </xf>
    <xf numFmtId="0" fontId="17" fillId="0" borderId="34" xfId="16" applyFont="1" applyFill="1" applyBorder="1" applyAlignment="1" applyProtection="1">
      <alignment horizontal="center" vertical="center" wrapText="1"/>
      <protection hidden="1"/>
    </xf>
    <xf numFmtId="4" fontId="17" fillId="0" borderId="35" xfId="16" applyNumberFormat="1" applyFont="1" applyFill="1" applyBorder="1" applyAlignment="1" applyProtection="1">
      <alignment horizontal="center" vertical="center" wrapText="1"/>
      <protection hidden="1"/>
    </xf>
    <xf numFmtId="0" fontId="17" fillId="0" borderId="36" xfId="16" applyFont="1" applyFill="1" applyBorder="1" applyAlignment="1" applyProtection="1">
      <alignment horizontal="center" vertical="center" wrapText="1"/>
      <protection hidden="1"/>
    </xf>
    <xf numFmtId="0" fontId="17" fillId="0" borderId="37" xfId="16" applyFont="1" applyFill="1" applyBorder="1" applyAlignment="1" applyProtection="1">
      <alignment horizontal="center" vertical="center" wrapText="1"/>
      <protection hidden="1"/>
    </xf>
    <xf numFmtId="0" fontId="17" fillId="0" borderId="37" xfId="16" applyFont="1" applyFill="1" applyBorder="1" applyAlignment="1" applyProtection="1">
      <alignment horizontal="left" vertical="center" wrapText="1"/>
      <protection hidden="1"/>
    </xf>
    <xf numFmtId="4" fontId="17" fillId="0" borderId="38" xfId="16" applyNumberFormat="1" applyFont="1" applyFill="1" applyBorder="1" applyAlignment="1" applyProtection="1">
      <alignment horizontal="center" vertical="center" wrapText="1"/>
      <protection hidden="1"/>
    </xf>
    <xf numFmtId="43" fontId="27" fillId="0" borderId="32" xfId="16" applyNumberFormat="1" applyFont="1" applyFill="1" applyBorder="1" applyAlignment="1" applyProtection="1">
      <alignment vertical="center"/>
      <protection hidden="1"/>
    </xf>
    <xf numFmtId="49" fontId="25" fillId="0" borderId="4" xfId="18" applyNumberFormat="1" applyFont="1" applyFill="1" applyBorder="1" applyAlignment="1" applyProtection="1">
      <alignment horizontal="left" vertical="center"/>
      <protection hidden="1"/>
    </xf>
    <xf numFmtId="0" fontId="27" fillId="0" borderId="0" xfId="16" applyFont="1" applyBorder="1" applyProtection="1">
      <protection hidden="1"/>
    </xf>
    <xf numFmtId="0" fontId="25" fillId="0" borderId="0" xfId="19" applyNumberFormat="1" applyFont="1" applyFill="1" applyBorder="1" applyAlignment="1" applyProtection="1">
      <alignment horizontal="center" vertical="center"/>
      <protection hidden="1"/>
    </xf>
    <xf numFmtId="0" fontId="14" fillId="0" borderId="0" xfId="19" applyNumberFormat="1" applyFont="1" applyFill="1" applyBorder="1" applyAlignment="1" applyProtection="1">
      <alignment horizontal="center" vertical="center"/>
      <protection hidden="1"/>
    </xf>
    <xf numFmtId="0" fontId="14" fillId="0" borderId="35" xfId="19" applyNumberFormat="1" applyFont="1" applyFill="1" applyBorder="1" applyAlignment="1" applyProtection="1">
      <alignment horizontal="center" vertical="center"/>
      <protection hidden="1"/>
    </xf>
    <xf numFmtId="49" fontId="25" fillId="0" borderId="0" xfId="18" applyNumberFormat="1" applyFont="1" applyFill="1" applyBorder="1" applyAlignment="1" applyProtection="1">
      <alignment horizontal="left" vertical="center"/>
      <protection hidden="1"/>
    </xf>
    <xf numFmtId="0" fontId="27" fillId="0" borderId="0" xfId="16" applyNumberFormat="1" applyFont="1" applyBorder="1" applyAlignment="1" applyProtection="1">
      <alignment horizontal="center" wrapText="1"/>
      <protection hidden="1"/>
    </xf>
    <xf numFmtId="2" fontId="10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8" xfId="13" applyFont="1" applyFill="1" applyBorder="1" applyAlignment="1" applyProtection="1">
      <alignment vertical="center"/>
      <protection hidden="1"/>
    </xf>
    <xf numFmtId="49" fontId="30" fillId="0" borderId="20" xfId="13" applyNumberFormat="1" applyFont="1" applyBorder="1" applyAlignment="1" applyProtection="1">
      <alignment horizontal="center" vertical="center"/>
      <protection hidden="1"/>
    </xf>
    <xf numFmtId="0" fontId="30" fillId="0" borderId="58" xfId="0" applyFont="1" applyBorder="1" applyAlignment="1" applyProtection="1">
      <alignment horizontal="center" vertical="center"/>
      <protection hidden="1"/>
    </xf>
    <xf numFmtId="0" fontId="30" fillId="0" borderId="62" xfId="0" applyFont="1" applyBorder="1" applyAlignment="1" applyProtection="1">
      <alignment horizontal="center" vertical="center"/>
      <protection hidden="1"/>
    </xf>
    <xf numFmtId="0" fontId="17" fillId="0" borderId="0" xfId="16" applyFont="1" applyAlignment="1" applyProtection="1">
      <alignment horizontal="center" vertical="center" wrapText="1"/>
      <protection locked="0"/>
    </xf>
    <xf numFmtId="10" fontId="59" fillId="0" borderId="93" xfId="38" applyNumberFormat="1" applyFont="1" applyBorder="1" applyAlignment="1" applyProtection="1">
      <alignment horizontal="center" vertical="center"/>
      <protection locked="0"/>
    </xf>
    <xf numFmtId="0" fontId="66" fillId="0" borderId="0" xfId="16" applyFont="1" applyFill="1" applyBorder="1" applyAlignment="1" applyProtection="1">
      <alignment horizontal="center" vertical="center" wrapText="1"/>
      <protection hidden="1"/>
    </xf>
    <xf numFmtId="0" fontId="11" fillId="0" borderId="22" xfId="13" applyFont="1" applyFill="1" applyBorder="1" applyAlignment="1" applyProtection="1">
      <alignment horizontal="center" vertical="center"/>
      <protection hidden="1"/>
    </xf>
    <xf numFmtId="0" fontId="11" fillId="0" borderId="23" xfId="13" applyFont="1" applyFill="1" applyBorder="1" applyAlignment="1" applyProtection="1">
      <alignment horizontal="center" vertical="center"/>
      <protection hidden="1"/>
    </xf>
    <xf numFmtId="169" fontId="11" fillId="6" borderId="17" xfId="13" applyNumberFormat="1" applyFont="1" applyFill="1" applyBorder="1" applyAlignment="1" applyProtection="1">
      <alignment horizontal="center" vertical="center" wrapText="1"/>
      <protection hidden="1"/>
    </xf>
    <xf numFmtId="169" fontId="11" fillId="6" borderId="18" xfId="13" applyNumberFormat="1" applyFont="1" applyFill="1" applyBorder="1" applyAlignment="1" applyProtection="1">
      <alignment horizontal="center" vertical="center" wrapText="1"/>
      <protection hidden="1"/>
    </xf>
    <xf numFmtId="170" fontId="28" fillId="4" borderId="29" xfId="1" applyNumberFormat="1" applyFont="1" applyFill="1" applyBorder="1" applyAlignment="1" applyProtection="1">
      <alignment horizontal="center" vertical="center"/>
      <protection hidden="1"/>
    </xf>
    <xf numFmtId="0" fontId="33" fillId="0" borderId="32" xfId="13" applyFont="1" applyBorder="1" applyAlignment="1" applyProtection="1">
      <alignment horizontal="center" vertical="center"/>
      <protection locked="0"/>
    </xf>
    <xf numFmtId="0" fontId="33" fillId="0" borderId="33" xfId="13" applyFont="1" applyBorder="1" applyAlignment="1" applyProtection="1">
      <alignment horizontal="center" vertical="center"/>
      <protection locked="0"/>
    </xf>
    <xf numFmtId="0" fontId="11" fillId="0" borderId="0" xfId="13" applyFont="1" applyBorder="1" applyAlignment="1" applyProtection="1">
      <alignment horizontal="center" vertical="center"/>
      <protection locked="0"/>
    </xf>
    <xf numFmtId="0" fontId="11" fillId="0" borderId="35" xfId="13" applyFont="1" applyBorder="1" applyAlignment="1" applyProtection="1">
      <alignment horizontal="center" vertical="center"/>
      <protection locked="0"/>
    </xf>
    <xf numFmtId="0" fontId="34" fillId="0" borderId="0" xfId="13" applyFont="1" applyBorder="1" applyAlignment="1" applyProtection="1">
      <alignment horizontal="center" vertical="center"/>
      <protection locked="0"/>
    </xf>
    <xf numFmtId="0" fontId="34" fillId="0" borderId="35" xfId="13" applyFont="1" applyBorder="1" applyAlignment="1" applyProtection="1">
      <alignment horizontal="center" vertical="center"/>
      <protection locked="0"/>
    </xf>
    <xf numFmtId="170" fontId="28" fillId="4" borderId="39" xfId="1" applyNumberFormat="1" applyFont="1" applyFill="1" applyBorder="1" applyAlignment="1" applyProtection="1">
      <alignment horizontal="center" vertical="center"/>
      <protection hidden="1"/>
    </xf>
    <xf numFmtId="170" fontId="28" fillId="4" borderId="40" xfId="1" applyNumberFormat="1" applyFont="1" applyFill="1" applyBorder="1" applyAlignment="1" applyProtection="1">
      <alignment horizontal="center" vertical="center"/>
      <protection hidden="1"/>
    </xf>
    <xf numFmtId="169" fontId="29" fillId="6" borderId="17" xfId="13" applyNumberFormat="1" applyFont="1" applyFill="1" applyBorder="1" applyAlignment="1" applyProtection="1">
      <alignment horizontal="center" vertical="center" wrapText="1"/>
      <protection hidden="1"/>
    </xf>
    <xf numFmtId="169" fontId="29" fillId="6" borderId="18" xfId="13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0" xfId="13" applyFont="1" applyAlignment="1" applyProtection="1">
      <alignment horizontal="center" vertical="center" wrapText="1"/>
      <protection locked="0"/>
    </xf>
    <xf numFmtId="0" fontId="10" fillId="0" borderId="0" xfId="13" applyFont="1" applyAlignment="1" applyProtection="1">
      <alignment horizontal="center" vertical="center"/>
      <protection locked="0"/>
    </xf>
    <xf numFmtId="44" fontId="5" fillId="0" borderId="0" xfId="32" applyFont="1" applyAlignment="1" applyProtection="1">
      <alignment horizontal="center" vertical="center" wrapText="1"/>
      <protection locked="0"/>
    </xf>
    <xf numFmtId="44" fontId="0" fillId="0" borderId="0" xfId="32" applyFont="1" applyAlignment="1" applyProtection="1">
      <alignment horizontal="center" vertical="center" wrapText="1"/>
      <protection locked="0"/>
    </xf>
    <xf numFmtId="0" fontId="0" fillId="0" borderId="0" xfId="13" applyFont="1" applyAlignment="1" applyProtection="1">
      <alignment horizontal="center" vertical="center"/>
      <protection locked="0"/>
    </xf>
    <xf numFmtId="0" fontId="10" fillId="0" borderId="34" xfId="13" applyFont="1" applyBorder="1" applyAlignment="1" applyProtection="1">
      <alignment horizontal="left" vertical="center" wrapText="1"/>
      <protection hidden="1"/>
    </xf>
    <xf numFmtId="0" fontId="10" fillId="0" borderId="0" xfId="13" applyFont="1" applyAlignment="1" applyProtection="1">
      <alignment horizontal="left" vertical="center" wrapText="1"/>
      <protection hidden="1"/>
    </xf>
    <xf numFmtId="167" fontId="10" fillId="0" borderId="0" xfId="13" applyNumberFormat="1" applyFont="1" applyAlignment="1" applyProtection="1">
      <alignment horizontal="center" vertical="center" wrapText="1"/>
      <protection locked="0"/>
    </xf>
    <xf numFmtId="44" fontId="10" fillId="0" borderId="0" xfId="32" applyFont="1" applyAlignment="1" applyProtection="1">
      <alignment horizontal="center" vertical="center" wrapText="1"/>
      <protection locked="0"/>
    </xf>
    <xf numFmtId="0" fontId="11" fillId="0" borderId="45" xfId="13" applyFont="1" applyBorder="1" applyAlignment="1" applyProtection="1">
      <alignment horizontal="center" vertical="center" wrapText="1"/>
      <protection locked="0"/>
    </xf>
    <xf numFmtId="0" fontId="28" fillId="4" borderId="76" xfId="13" applyFont="1" applyFill="1" applyBorder="1" applyAlignment="1" applyProtection="1">
      <alignment horizontal="center" vertical="center" wrapText="1"/>
      <protection hidden="1"/>
    </xf>
    <xf numFmtId="0" fontId="28" fillId="4" borderId="77" xfId="13" applyFont="1" applyFill="1" applyBorder="1" applyAlignment="1" applyProtection="1">
      <alignment horizontal="center" vertical="center" wrapText="1"/>
      <protection hidden="1"/>
    </xf>
    <xf numFmtId="0" fontId="10" fillId="0" borderId="32" xfId="13" applyFont="1" applyBorder="1" applyAlignment="1" applyProtection="1">
      <alignment horizontal="left" vertical="center" wrapText="1"/>
      <protection hidden="1"/>
    </xf>
    <xf numFmtId="0" fontId="10" fillId="0" borderId="33" xfId="13" applyFont="1" applyBorder="1" applyAlignment="1" applyProtection="1">
      <alignment horizontal="left" vertical="center" wrapText="1"/>
      <protection hidden="1"/>
    </xf>
    <xf numFmtId="0" fontId="33" fillId="0" borderId="0" xfId="13" applyFont="1" applyAlignment="1" applyProtection="1">
      <alignment horizontal="center" vertical="center"/>
      <protection locked="0"/>
    </xf>
    <xf numFmtId="0" fontId="11" fillId="0" borderId="0" xfId="13" applyFont="1" applyAlignment="1" applyProtection="1">
      <alignment horizontal="center" vertical="center"/>
      <protection locked="0"/>
    </xf>
    <xf numFmtId="0" fontId="34" fillId="0" borderId="0" xfId="13" applyFont="1" applyAlignment="1" applyProtection="1">
      <alignment horizontal="center" vertical="center"/>
      <protection locked="0"/>
    </xf>
    <xf numFmtId="10" fontId="61" fillId="0" borderId="106" xfId="38" applyNumberFormat="1" applyFont="1" applyBorder="1" applyAlignment="1" applyProtection="1">
      <alignment horizontal="center" vertical="center"/>
      <protection hidden="1"/>
    </xf>
    <xf numFmtId="0" fontId="46" fillId="0" borderId="105" xfId="38" applyFont="1" applyBorder="1" applyProtection="1">
      <protection hidden="1"/>
    </xf>
    <xf numFmtId="10" fontId="61" fillId="0" borderId="100" xfId="38" applyNumberFormat="1" applyFont="1" applyBorder="1" applyAlignment="1" applyProtection="1">
      <alignment horizontal="center" vertical="center"/>
      <protection hidden="1"/>
    </xf>
    <xf numFmtId="0" fontId="46" fillId="0" borderId="95" xfId="38" applyFont="1" applyBorder="1" applyProtection="1">
      <protection hidden="1"/>
    </xf>
    <xf numFmtId="167" fontId="61" fillId="0" borderId="86" xfId="38" applyNumberFormat="1" applyFont="1" applyBorder="1" applyAlignment="1" applyProtection="1">
      <alignment horizontal="center" vertical="center"/>
      <protection hidden="1"/>
    </xf>
    <xf numFmtId="169" fontId="61" fillId="0" borderId="97" xfId="38" applyNumberFormat="1" applyFont="1" applyBorder="1" applyAlignment="1" applyProtection="1">
      <alignment horizontal="center" vertical="center" wrapText="1"/>
      <protection hidden="1"/>
    </xf>
    <xf numFmtId="0" fontId="46" fillId="0" borderId="100" xfId="38" applyFont="1" applyBorder="1" applyProtection="1">
      <protection hidden="1"/>
    </xf>
    <xf numFmtId="0" fontId="61" fillId="0" borderId="97" xfId="38" applyFont="1" applyBorder="1" applyAlignment="1" applyProtection="1">
      <alignment horizontal="center" vertical="center" wrapText="1"/>
      <protection hidden="1"/>
    </xf>
    <xf numFmtId="167" fontId="64" fillId="0" borderId="103" xfId="38" applyNumberFormat="1" applyFont="1" applyBorder="1" applyAlignment="1" applyProtection="1">
      <alignment horizontal="center" vertical="center"/>
      <protection hidden="1"/>
    </xf>
    <xf numFmtId="0" fontId="27" fillId="0" borderId="103" xfId="38" applyFont="1" applyBorder="1" applyProtection="1">
      <protection hidden="1"/>
    </xf>
    <xf numFmtId="0" fontId="27" fillId="0" borderId="104" xfId="38" applyFont="1" applyBorder="1" applyProtection="1">
      <protection hidden="1"/>
    </xf>
    <xf numFmtId="167" fontId="50" fillId="10" borderId="86" xfId="38" applyNumberFormat="1" applyFont="1" applyFill="1" applyBorder="1" applyAlignment="1" applyProtection="1">
      <alignment horizontal="center" vertical="center"/>
      <protection hidden="1"/>
    </xf>
    <xf numFmtId="0" fontId="27" fillId="0" borderId="100" xfId="38" applyFont="1" applyBorder="1" applyProtection="1">
      <protection hidden="1"/>
    </xf>
    <xf numFmtId="0" fontId="27" fillId="0" borderId="91" xfId="38" applyFont="1" applyBorder="1" applyProtection="1">
      <protection hidden="1"/>
    </xf>
    <xf numFmtId="0" fontId="51" fillId="0" borderId="0" xfId="13" applyFont="1" applyBorder="1" applyAlignment="1" applyProtection="1">
      <alignment horizontal="right" vertical="center"/>
      <protection locked="0"/>
    </xf>
    <xf numFmtId="0" fontId="51" fillId="0" borderId="0" xfId="13" applyFont="1" applyBorder="1" applyAlignment="1" applyProtection="1">
      <alignment horizontal="center" vertical="center" wrapText="1"/>
      <protection locked="0"/>
    </xf>
    <xf numFmtId="0" fontId="28" fillId="10" borderId="87" xfId="38" applyFont="1" applyFill="1" applyBorder="1" applyAlignment="1" applyProtection="1">
      <alignment horizontal="center" vertical="center"/>
      <protection hidden="1"/>
    </xf>
    <xf numFmtId="0" fontId="27" fillId="0" borderId="102" xfId="38" applyFont="1" applyBorder="1" applyProtection="1">
      <protection hidden="1"/>
    </xf>
    <xf numFmtId="0" fontId="27" fillId="0" borderId="92" xfId="38" applyFont="1" applyBorder="1" applyProtection="1">
      <protection hidden="1"/>
    </xf>
    <xf numFmtId="0" fontId="58" fillId="10" borderId="101" xfId="38" applyFont="1" applyFill="1" applyBorder="1" applyAlignment="1" applyProtection="1">
      <alignment horizontal="center" vertical="center"/>
      <protection hidden="1"/>
    </xf>
    <xf numFmtId="0" fontId="60" fillId="0" borderId="103" xfId="38" applyFont="1" applyBorder="1" applyProtection="1">
      <protection hidden="1"/>
    </xf>
    <xf numFmtId="0" fontId="60" fillId="0" borderId="104" xfId="38" applyFont="1" applyBorder="1" applyProtection="1">
      <protection hidden="1"/>
    </xf>
    <xf numFmtId="9" fontId="28" fillId="10" borderId="87" xfId="38" applyNumberFormat="1" applyFont="1" applyFill="1" applyBorder="1" applyAlignment="1" applyProtection="1">
      <alignment horizontal="center" vertical="center"/>
      <protection hidden="1"/>
    </xf>
    <xf numFmtId="167" fontId="28" fillId="10" borderId="86" xfId="38" applyNumberFormat="1" applyFont="1" applyFill="1" applyBorder="1" applyAlignment="1" applyProtection="1">
      <alignment horizontal="center" vertical="center"/>
      <protection hidden="1"/>
    </xf>
    <xf numFmtId="167" fontId="50" fillId="10" borderId="101" xfId="38" applyNumberFormat="1" applyFont="1" applyFill="1" applyBorder="1" applyAlignment="1" applyProtection="1">
      <alignment horizontal="center" vertical="center"/>
      <protection hidden="1"/>
    </xf>
    <xf numFmtId="167" fontId="61" fillId="0" borderId="87" xfId="38" applyNumberFormat="1" applyFont="1" applyBorder="1" applyAlignment="1" applyProtection="1">
      <alignment horizontal="center" vertical="center"/>
      <protection hidden="1"/>
    </xf>
    <xf numFmtId="167" fontId="63" fillId="0" borderId="101" xfId="38" applyNumberFormat="1" applyFont="1" applyBorder="1" applyAlignment="1" applyProtection="1">
      <alignment horizontal="center" vertical="center"/>
      <protection hidden="1"/>
    </xf>
    <xf numFmtId="9" fontId="61" fillId="0" borderId="102" xfId="38" applyNumberFormat="1" applyFont="1" applyBorder="1" applyAlignment="1" applyProtection="1">
      <alignment horizontal="center" vertical="center"/>
      <protection hidden="1"/>
    </xf>
    <xf numFmtId="0" fontId="61" fillId="0" borderId="97" xfId="38" applyFont="1" applyBorder="1" applyAlignment="1" applyProtection="1">
      <alignment horizontal="center" vertical="center" wrapText="1"/>
      <protection locked="0"/>
    </xf>
    <xf numFmtId="0" fontId="46" fillId="0" borderId="95" xfId="38" applyFont="1" applyBorder="1" applyProtection="1">
      <protection locked="0"/>
    </xf>
    <xf numFmtId="182" fontId="58" fillId="10" borderId="86" xfId="38" applyNumberFormat="1" applyFont="1" applyFill="1" applyBorder="1" applyAlignment="1" applyProtection="1">
      <alignment horizontal="center" vertical="center"/>
      <protection hidden="1"/>
    </xf>
    <xf numFmtId="0" fontId="60" fillId="0" borderId="91" xfId="38" applyFont="1" applyBorder="1" applyProtection="1">
      <protection hidden="1"/>
    </xf>
    <xf numFmtId="0" fontId="58" fillId="10" borderId="84" xfId="38" applyFont="1" applyFill="1" applyBorder="1" applyAlignment="1" applyProtection="1">
      <alignment horizontal="center" vertical="center"/>
      <protection hidden="1"/>
    </xf>
    <xf numFmtId="0" fontId="60" fillId="0" borderId="89" xfId="38" applyFont="1" applyBorder="1" applyProtection="1">
      <protection hidden="1"/>
    </xf>
    <xf numFmtId="0" fontId="33" fillId="0" borderId="32" xfId="13" applyFont="1" applyBorder="1" applyAlignment="1" applyProtection="1">
      <alignment horizontal="center"/>
      <protection locked="0"/>
    </xf>
    <xf numFmtId="0" fontId="10" fillId="0" borderId="0" xfId="13" applyFont="1" applyBorder="1" applyAlignment="1" applyProtection="1">
      <alignment horizontal="center" vertical="center"/>
      <protection locked="0"/>
    </xf>
    <xf numFmtId="0" fontId="52" fillId="0" borderId="0" xfId="13" applyFont="1" applyFill="1" applyBorder="1" applyAlignment="1" applyProtection="1">
      <alignment horizontal="left" vertical="center"/>
      <protection hidden="1"/>
    </xf>
    <xf numFmtId="0" fontId="52" fillId="0" borderId="0" xfId="13" applyFont="1" applyBorder="1" applyAlignment="1" applyProtection="1">
      <alignment vertical="center" wrapText="1"/>
      <protection hidden="1"/>
    </xf>
    <xf numFmtId="182" fontId="58" fillId="10" borderId="87" xfId="38" applyNumberFormat="1" applyFont="1" applyFill="1" applyBorder="1" applyAlignment="1" applyProtection="1">
      <alignment horizontal="center" vertical="center"/>
      <protection hidden="1"/>
    </xf>
    <xf numFmtId="0" fontId="60" fillId="0" borderId="92" xfId="38" applyFont="1" applyBorder="1" applyProtection="1">
      <protection hidden="1"/>
    </xf>
    <xf numFmtId="169" fontId="61" fillId="0" borderId="86" xfId="38" applyNumberFormat="1" applyFont="1" applyBorder="1" applyAlignment="1" applyProtection="1">
      <alignment horizontal="center" vertical="center" wrapText="1"/>
      <protection hidden="1"/>
    </xf>
    <xf numFmtId="10" fontId="61" fillId="0" borderId="86" xfId="38" applyNumberFormat="1" applyFont="1" applyBorder="1" applyAlignment="1" applyProtection="1">
      <alignment horizontal="center" vertical="center"/>
      <protection hidden="1"/>
    </xf>
    <xf numFmtId="0" fontId="58" fillId="10" borderId="83" xfId="38" applyFont="1" applyFill="1" applyBorder="1" applyAlignment="1" applyProtection="1">
      <alignment horizontal="center" vertical="center"/>
      <protection hidden="1"/>
    </xf>
    <xf numFmtId="0" fontId="60" fillId="0" borderId="88" xfId="38" applyFont="1" applyBorder="1" applyProtection="1">
      <protection hidden="1"/>
    </xf>
    <xf numFmtId="0" fontId="33" fillId="0" borderId="13" xfId="13" applyFont="1" applyBorder="1" applyAlignment="1" applyProtection="1">
      <alignment horizontal="center" vertical="center"/>
      <protection locked="0"/>
    </xf>
    <xf numFmtId="0" fontId="33" fillId="0" borderId="41" xfId="13" applyFont="1" applyBorder="1" applyAlignment="1" applyProtection="1">
      <alignment horizontal="center" vertical="center"/>
      <protection locked="0"/>
    </xf>
    <xf numFmtId="0" fontId="11" fillId="0" borderId="0" xfId="13" applyFont="1" applyBorder="1" applyAlignment="1" applyProtection="1">
      <alignment horizontal="center"/>
      <protection locked="0"/>
    </xf>
    <xf numFmtId="0" fontId="11" fillId="0" borderId="43" xfId="13" applyFont="1" applyBorder="1" applyAlignment="1" applyProtection="1">
      <alignment horizontal="center"/>
      <protection locked="0"/>
    </xf>
    <xf numFmtId="0" fontId="34" fillId="0" borderId="43" xfId="13" applyFont="1" applyBorder="1" applyAlignment="1" applyProtection="1">
      <alignment horizontal="center" vertical="center"/>
      <protection locked="0"/>
    </xf>
    <xf numFmtId="0" fontId="10" fillId="0" borderId="42" xfId="13" applyFont="1" applyBorder="1" applyAlignment="1" applyProtection="1">
      <alignment vertical="center" wrapText="1"/>
      <protection hidden="1"/>
    </xf>
    <xf numFmtId="0" fontId="10" fillId="0" borderId="0" xfId="13" applyFont="1" applyBorder="1" applyAlignment="1" applyProtection="1">
      <alignment vertical="center" wrapText="1"/>
      <protection hidden="1"/>
    </xf>
    <xf numFmtId="44" fontId="18" fillId="3" borderId="8" xfId="1" applyFont="1" applyFill="1" applyBorder="1" applyAlignment="1" applyProtection="1">
      <alignment horizontal="center" vertical="center"/>
      <protection locked="0"/>
    </xf>
    <xf numFmtId="44" fontId="18" fillId="3" borderId="10" xfId="1" applyFont="1" applyFill="1" applyBorder="1" applyAlignment="1" applyProtection="1">
      <alignment horizontal="center" vertical="center"/>
      <protection locked="0"/>
    </xf>
    <xf numFmtId="0" fontId="18" fillId="0" borderId="1" xfId="7" applyFont="1" applyBorder="1" applyAlignment="1" applyProtection="1">
      <alignment horizontal="center" vertical="center"/>
      <protection locked="0"/>
    </xf>
    <xf numFmtId="0" fontId="18" fillId="0" borderId="2" xfId="7" applyFont="1" applyBorder="1" applyAlignment="1" applyProtection="1">
      <alignment horizontal="center" vertical="center"/>
      <protection locked="0"/>
    </xf>
    <xf numFmtId="0" fontId="18" fillId="0" borderId="3" xfId="7" applyFont="1" applyBorder="1" applyAlignment="1" applyProtection="1">
      <alignment horizontal="center" vertical="center"/>
      <protection locked="0"/>
    </xf>
    <xf numFmtId="0" fontId="18" fillId="3" borderId="11" xfId="7" applyFont="1" applyFill="1" applyBorder="1" applyAlignment="1" applyProtection="1">
      <alignment horizontal="center" vertical="center"/>
      <protection locked="0"/>
    </xf>
    <xf numFmtId="0" fontId="18" fillId="3" borderId="12" xfId="7" applyFont="1" applyFill="1" applyBorder="1" applyAlignment="1" applyProtection="1">
      <alignment horizontal="center" vertical="center"/>
      <protection locked="0"/>
    </xf>
    <xf numFmtId="0" fontId="21" fillId="3" borderId="11" xfId="7" applyFont="1" applyFill="1" applyBorder="1" applyAlignment="1" applyProtection="1">
      <alignment horizontal="center" vertical="center" wrapText="1"/>
      <protection locked="0"/>
    </xf>
    <xf numFmtId="0" fontId="21" fillId="3" borderId="12" xfId="7" applyFont="1" applyFill="1" applyBorder="1" applyAlignment="1" applyProtection="1">
      <alignment horizontal="center" vertical="center" wrapText="1"/>
      <protection locked="0"/>
    </xf>
    <xf numFmtId="44" fontId="18" fillId="3" borderId="11" xfId="1" applyFont="1" applyFill="1" applyBorder="1" applyAlignment="1" applyProtection="1">
      <alignment horizontal="center" vertical="center"/>
      <protection locked="0"/>
    </xf>
    <xf numFmtId="44" fontId="18" fillId="3" borderId="12" xfId="1" applyFont="1" applyFill="1" applyBorder="1" applyAlignment="1" applyProtection="1">
      <alignment horizontal="center" vertical="center"/>
      <protection locked="0"/>
    </xf>
  </cellXfs>
  <cellStyles count="45">
    <cellStyle name="72929" xfId="20" xr:uid="{00000000-0005-0000-0000-000000000000}"/>
    <cellStyle name="Excel Built-in Normal" xfId="13" xr:uid="{00000000-0005-0000-0000-000001000000}"/>
    <cellStyle name="Moeda" xfId="1" builtinId="4"/>
    <cellStyle name="Moeda 2" xfId="17" xr:uid="{00000000-0005-0000-0000-000003000000}"/>
    <cellStyle name="Moeda 2 2" xfId="21" xr:uid="{00000000-0005-0000-0000-000004000000}"/>
    <cellStyle name="Moeda 3" xfId="22" xr:uid="{00000000-0005-0000-0000-000005000000}"/>
    <cellStyle name="Moeda 3 2" xfId="23" xr:uid="{00000000-0005-0000-0000-000006000000}"/>
    <cellStyle name="Moeda 3 2 2" xfId="37" xr:uid="{00000000-0005-0000-0000-000007000000}"/>
    <cellStyle name="Moeda 4" xfId="32" xr:uid="{00000000-0005-0000-0000-000008000000}"/>
    <cellStyle name="Moeda 5" xfId="39" xr:uid="{00000000-0005-0000-0000-000009000000}"/>
    <cellStyle name="Normal" xfId="0" builtinId="0"/>
    <cellStyle name="Normal 10" xfId="38" xr:uid="{00000000-0005-0000-0000-00000B000000}"/>
    <cellStyle name="Normal 2" xfId="4" xr:uid="{00000000-0005-0000-0000-00000C000000}"/>
    <cellStyle name="Normal 2 2" xfId="5" xr:uid="{00000000-0005-0000-0000-00000D000000}"/>
    <cellStyle name="Normal 2 3" xfId="10" xr:uid="{00000000-0005-0000-0000-00000E000000}"/>
    <cellStyle name="Normal 2 4" xfId="36" xr:uid="{00000000-0005-0000-0000-00000F000000}"/>
    <cellStyle name="Normal 2_3_-_PLANILHA_MODELO_e_Boletim_CPOS_157" xfId="35" xr:uid="{00000000-0005-0000-0000-000010000000}"/>
    <cellStyle name="Normal 3" xfId="7" xr:uid="{00000000-0005-0000-0000-000011000000}"/>
    <cellStyle name="Normal 4" xfId="9" xr:uid="{00000000-0005-0000-0000-000012000000}"/>
    <cellStyle name="Normal 4 2" xfId="24" xr:uid="{00000000-0005-0000-0000-000013000000}"/>
    <cellStyle name="Normal 4 3" xfId="25" xr:uid="{00000000-0005-0000-0000-000014000000}"/>
    <cellStyle name="Normal 5" xfId="11" xr:uid="{00000000-0005-0000-0000-000015000000}"/>
    <cellStyle name="Normal 5 2" xfId="26" xr:uid="{00000000-0005-0000-0000-000016000000}"/>
    <cellStyle name="Normal 6" xfId="12" xr:uid="{00000000-0005-0000-0000-000017000000}"/>
    <cellStyle name="Normal 6 2" xfId="40" xr:uid="{00000000-0005-0000-0000-000018000000}"/>
    <cellStyle name="Normal 7" xfId="16" xr:uid="{00000000-0005-0000-0000-000019000000}"/>
    <cellStyle name="Normal 8" xfId="14" xr:uid="{00000000-0005-0000-0000-00001A000000}"/>
    <cellStyle name="Normal 9" xfId="3" xr:uid="{00000000-0005-0000-0000-00001B000000}"/>
    <cellStyle name="Normal_11º MEDIÇÃO - vl real.rev2" xfId="18" xr:uid="{00000000-0005-0000-0000-00001C000000}"/>
    <cellStyle name="Normal_Orçamento RETIFICADO DA OBRA JUNHO - CERTO" xfId="15" xr:uid="{00000000-0005-0000-0000-00001D000000}"/>
    <cellStyle name="planilhas" xfId="27" xr:uid="{00000000-0005-0000-0000-00001E000000}"/>
    <cellStyle name="Porcentagem" xfId="2" builtinId="5"/>
    <cellStyle name="Porcentagem 2" xfId="28" xr:uid="{00000000-0005-0000-0000-000020000000}"/>
    <cellStyle name="Porcentagem 2 2" xfId="41" xr:uid="{00000000-0005-0000-0000-000021000000}"/>
    <cellStyle name="Porcentagem 3" xfId="34" xr:uid="{00000000-0005-0000-0000-000022000000}"/>
    <cellStyle name="Separador de milhares 2" xfId="29" xr:uid="{00000000-0005-0000-0000-000023000000}"/>
    <cellStyle name="Separador de milhares 3" xfId="30" xr:uid="{00000000-0005-0000-0000-000024000000}"/>
    <cellStyle name="Separador de milhares_11º MEDIÇÃO - vl real.rev2 2" xfId="19" xr:uid="{00000000-0005-0000-0000-000025000000}"/>
    <cellStyle name="SNEVERS" xfId="31" xr:uid="{00000000-0005-0000-0000-000026000000}"/>
    <cellStyle name="Vírgula 2" xfId="6" xr:uid="{00000000-0005-0000-0000-000027000000}"/>
    <cellStyle name="Vírgula 2 2" xfId="42" xr:uid="{00000000-0005-0000-0000-000028000000}"/>
    <cellStyle name="Vírgula 3" xfId="8" xr:uid="{00000000-0005-0000-0000-000029000000}"/>
    <cellStyle name="Vírgula 4" xfId="33" xr:uid="{00000000-0005-0000-0000-00002A000000}"/>
    <cellStyle name="Vírgula 4 2" xfId="43" xr:uid="{00000000-0005-0000-0000-00002B000000}"/>
    <cellStyle name="Vírgula 5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3%20-%20Equipamento%20P&#250;blico\Parque%20da%20Cidade%20e%20Anexo%204%20-%20enviado%2030-11-2018\Para%20Licita&#231;&#227;o%20-%20enviado%2030-11-2018\05%20-%20Vi&#225;rios\Recape%202017\CR%201041.406-642017-R$%20255.245,50,%20N&#205;VEL%20I\QC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-%20Vi&#225;rios\Recape%202017\CR%201039.136-992017-R$%20295.300,00%20-%20n&#237;vel%20I%20Entregue%2005.12.2017\Or&#231;amento\OR&#199;AMENTO_Recapeamento_Centro_Fase%202_R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SO\Desktop\ENGENHARIA\PROJETOS%20FUTUROS\PROJETO%20II\MODELO\OR&#199;AMENTO_Recapeamento_Centro_R02%20-%20parte%201_Reajusta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Music\emeb%20helio%20moreira\ORC%20EME%20HELIO%20MOREIRA%20REV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/>
      <sheetData sheetId="4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25">
          <cell r="A25">
            <v>1</v>
          </cell>
        </row>
        <row r="32">
          <cell r="A32">
            <v>2</v>
          </cell>
        </row>
        <row r="38">
          <cell r="A38">
            <v>3</v>
          </cell>
        </row>
        <row r="68">
          <cell r="E68" t="str">
            <v>BDI - 23,38%</v>
          </cell>
          <cell r="F68">
            <v>1.2338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E-ABRIL-2020"/>
      <sheetName val="Orçamento"/>
      <sheetName val="Memória de Cálculo"/>
      <sheetName val="Cronograma"/>
      <sheetName val="DADOS "/>
    </sheetNames>
    <sheetDataSet>
      <sheetData sheetId="0"/>
      <sheetData sheetId="1">
        <row r="3">
          <cell r="C3" t="str">
            <v>Rua Rio Grande do Sul, 93 - Jardim Alvorada, Jandira - SP, 06612-220</v>
          </cell>
        </row>
        <row r="4">
          <cell r="C4" t="str">
            <v>EMEB HELIO MOREIRA DE SOUZA</v>
          </cell>
        </row>
        <row r="7">
          <cell r="A7" t="str">
            <v>A</v>
          </cell>
          <cell r="B7">
            <v>1</v>
          </cell>
          <cell r="C7" t="str">
            <v xml:space="preserve">SERVIÇOS PRELIMINARES </v>
          </cell>
          <cell r="G7">
            <v>9515.0800000000017</v>
          </cell>
        </row>
        <row r="8">
          <cell r="A8">
            <v>1</v>
          </cell>
          <cell r="B8" t="str">
            <v>16.06.078</v>
          </cell>
          <cell r="C8" t="str">
            <v>FORNECIMENTO E INSTALAÇAO DE PLACA DE IDENTIFICAÇAO DE OBRA   INCLUSO SUPORTE ESTRUTURA DE MADEIRA.</v>
          </cell>
          <cell r="D8" t="str">
            <v>M2</v>
          </cell>
          <cell r="E8">
            <v>12</v>
          </cell>
          <cell r="F8">
            <v>464.01</v>
          </cell>
          <cell r="G8">
            <v>5568.12</v>
          </cell>
          <cell r="H8" t="str">
            <v>FDE</v>
          </cell>
        </row>
        <row r="9">
          <cell r="A9">
            <v>2</v>
          </cell>
          <cell r="B9" t="str">
            <v>16.06.077</v>
          </cell>
          <cell r="C9" t="str">
            <v>MANUTENÇÃO MENSAL DE PLACAS DE OBRA</v>
          </cell>
          <cell r="D9" t="str">
            <v>M2</v>
          </cell>
          <cell r="E9">
            <v>72</v>
          </cell>
          <cell r="F9">
            <v>3.87</v>
          </cell>
          <cell r="G9">
            <v>278.64</v>
          </cell>
          <cell r="H9" t="str">
            <v>.</v>
          </cell>
        </row>
        <row r="10">
          <cell r="A10">
            <v>3</v>
          </cell>
          <cell r="B10" t="str">
            <v>13.80.013</v>
          </cell>
          <cell r="C10" t="str">
            <v>ISOLAMENTO COM LONA PRETA</v>
          </cell>
          <cell r="D10" t="str">
            <v>M2</v>
          </cell>
          <cell r="E10">
            <v>255.63750000000002</v>
          </cell>
          <cell r="F10">
            <v>2.2200000000000002</v>
          </cell>
          <cell r="G10">
            <v>567.52</v>
          </cell>
          <cell r="H10" t="str">
            <v>FDE</v>
          </cell>
        </row>
        <row r="11">
          <cell r="A11">
            <v>4</v>
          </cell>
          <cell r="B11" t="str">
            <v>16.06.058</v>
          </cell>
          <cell r="C11" t="str">
            <v>TAPUME H=225CM APOIADO NO TERRENO E PINTURA LATEX FACE EXTERNA COM
LOGOTIPO</v>
          </cell>
          <cell r="D11" t="str">
            <v>M</v>
          </cell>
          <cell r="E11">
            <v>20</v>
          </cell>
          <cell r="F11">
            <v>89.25</v>
          </cell>
          <cell r="G11">
            <v>1785</v>
          </cell>
          <cell r="H11" t="str">
            <v>FDE</v>
          </cell>
        </row>
        <row r="12">
          <cell r="A12">
            <v>5</v>
          </cell>
          <cell r="B12" t="str">
            <v>04.60.010</v>
          </cell>
          <cell r="C12" t="str">
            <v>RETIRADA DE DIVISÓRIAS EM CHAPAS DE MADEIRA, INCLUSIVE ENTARUGAMENTO</v>
          </cell>
          <cell r="D12" t="str">
            <v>M2</v>
          </cell>
          <cell r="E12">
            <v>45</v>
          </cell>
          <cell r="F12">
            <v>15.06</v>
          </cell>
          <cell r="G12">
            <v>677.7</v>
          </cell>
          <cell r="H12" t="str">
            <v>FDE</v>
          </cell>
        </row>
        <row r="13">
          <cell r="A13">
            <v>6</v>
          </cell>
          <cell r="B13" t="str">
            <v>16.80.097</v>
          </cell>
          <cell r="C13" t="str">
            <v>CAÇAMBA DE 4M3 PARA RETIRADA DE ENTULHO</v>
          </cell>
          <cell r="D13" t="str">
            <v>UN</v>
          </cell>
          <cell r="E13">
            <v>1</v>
          </cell>
          <cell r="F13">
            <v>638.1</v>
          </cell>
          <cell r="G13">
            <v>638.1</v>
          </cell>
          <cell r="H13" t="str">
            <v>FDE</v>
          </cell>
        </row>
        <row r="14">
          <cell r="B14">
            <v>2</v>
          </cell>
          <cell r="C14" t="str">
            <v>READEQUAÇÃO DE PISOS INTERNOS</v>
          </cell>
          <cell r="G14">
            <v>214418.06</v>
          </cell>
        </row>
        <row r="15">
          <cell r="A15">
            <v>7</v>
          </cell>
          <cell r="B15" t="str">
            <v>16.35.005</v>
          </cell>
          <cell r="C15" t="str">
            <v>DEMOLICAO C/MARTELETES PNEUMATICOS ATE 5,0CM DE PROFUNDIDADE</v>
          </cell>
          <cell r="D15" t="str">
            <v>M2</v>
          </cell>
          <cell r="E15">
            <v>361.74</v>
          </cell>
          <cell r="F15">
            <v>237.31</v>
          </cell>
          <cell r="G15">
            <v>85844.52</v>
          </cell>
          <cell r="H15" t="str">
            <v>FDE</v>
          </cell>
        </row>
        <row r="16">
          <cell r="A16">
            <v>8</v>
          </cell>
          <cell r="B16" t="str">
            <v>13.50.016</v>
          </cell>
          <cell r="C16" t="str">
            <v>DEMOLICAO RODAPES EM GERAL INCLUSIVE ARGAMASSA ASSENTAMENTO</v>
          </cell>
          <cell r="D16" t="str">
            <v>M</v>
          </cell>
          <cell r="E16">
            <v>247.9</v>
          </cell>
          <cell r="F16">
            <v>2.44</v>
          </cell>
          <cell r="G16">
            <v>604.88</v>
          </cell>
          <cell r="H16" t="str">
            <v>FDE</v>
          </cell>
        </row>
        <row r="17">
          <cell r="A17">
            <v>9</v>
          </cell>
          <cell r="B17" t="str">
            <v>13.50.017</v>
          </cell>
          <cell r="C17" t="str">
            <v>DEMOLICAO SOLEIRAS EM GERAL INCLUSIVE ARGAMASSA ASSENTAMENTO</v>
          </cell>
          <cell r="D17" t="str">
            <v>M</v>
          </cell>
          <cell r="E17">
            <v>17</v>
          </cell>
          <cell r="F17">
            <v>3.05</v>
          </cell>
          <cell r="G17">
            <v>51.85</v>
          </cell>
          <cell r="H17" t="str">
            <v>FDE</v>
          </cell>
        </row>
        <row r="18">
          <cell r="A18">
            <v>10</v>
          </cell>
          <cell r="B18" t="str">
            <v>13.50.002</v>
          </cell>
          <cell r="C18" t="str">
            <v>DEMOLIÇAO PISO GRANILITE, LADRILHO HIDRAULICO, CERAMICO, CACOS, INCLUSIV BASE</v>
          </cell>
          <cell r="D18" t="str">
            <v>M2</v>
          </cell>
          <cell r="E18">
            <v>361.74</v>
          </cell>
          <cell r="F18">
            <v>32.130000000000003</v>
          </cell>
          <cell r="G18">
            <v>11622.71</v>
          </cell>
          <cell r="H18" t="str">
            <v>FDE</v>
          </cell>
        </row>
        <row r="19">
          <cell r="A19">
            <v>11</v>
          </cell>
          <cell r="B19" t="str">
            <v>16.13.010</v>
          </cell>
          <cell r="C19" t="str">
            <v>APILOAMENTO PARA SIMPLES REGULARIZACAO</v>
          </cell>
          <cell r="D19" t="str">
            <v>M2</v>
          </cell>
          <cell r="E19">
            <v>361.74</v>
          </cell>
          <cell r="F19">
            <v>8.15</v>
          </cell>
          <cell r="G19">
            <v>2948.18</v>
          </cell>
          <cell r="H19" t="str">
            <v>FDE</v>
          </cell>
        </row>
        <row r="20">
          <cell r="A20">
            <v>12</v>
          </cell>
          <cell r="B20" t="str">
            <v>13.80.003</v>
          </cell>
          <cell r="C20" t="str">
            <v>LASTRO DE BRITA GRADUADA COMPACTAÇÃO MECÂNICA E=8CM</v>
          </cell>
          <cell r="D20" t="str">
            <v>M2</v>
          </cell>
          <cell r="E20">
            <v>361.74</v>
          </cell>
          <cell r="F20">
            <v>13.17</v>
          </cell>
          <cell r="G20">
            <v>4764.12</v>
          </cell>
          <cell r="H20" t="str">
            <v>FDE</v>
          </cell>
        </row>
        <row r="21">
          <cell r="A21">
            <v>13</v>
          </cell>
          <cell r="B21" t="str">
            <v>13.02.009</v>
          </cell>
          <cell r="C21" t="str">
            <v>PISO DE CONCRETO CAMURCADO-FUNDACAO DIRETA FCK-25 MPA</v>
          </cell>
          <cell r="D21" t="str">
            <v>M2</v>
          </cell>
          <cell r="E21">
            <v>361.74</v>
          </cell>
          <cell r="F21">
            <v>148.66999999999999</v>
          </cell>
          <cell r="G21">
            <v>53779.89</v>
          </cell>
          <cell r="H21" t="str">
            <v>FDE</v>
          </cell>
        </row>
        <row r="22">
          <cell r="A22">
            <v>14</v>
          </cell>
          <cell r="B22" t="str">
            <v>13.01.017</v>
          </cell>
          <cell r="C22" t="str">
            <v>ARGAMASSA DE REGULARIZACAO CIM/AREIA 1:3 ESP=2,50CM</v>
          </cell>
          <cell r="D22" t="str">
            <v>M2</v>
          </cell>
          <cell r="E22">
            <v>361.74</v>
          </cell>
          <cell r="F22">
            <v>32.19</v>
          </cell>
          <cell r="G22">
            <v>11644.41</v>
          </cell>
          <cell r="H22" t="str">
            <v>FDE</v>
          </cell>
        </row>
        <row r="23">
          <cell r="A23">
            <v>15</v>
          </cell>
          <cell r="B23" t="str">
            <v>13.02.100</v>
          </cell>
          <cell r="C23" t="str">
            <v>CERAMICA ESMALT.ANTIDER. ABSORÇÃO DE AGUA 3% A 8% PEI 4/5 COEF.ATRITO MINIMO 0,4 USO EXCLUSIVO PADRAO CRECHE</v>
          </cell>
          <cell r="D23" t="str">
            <v>M2</v>
          </cell>
          <cell r="E23">
            <v>361.74</v>
          </cell>
          <cell r="F23">
            <v>78.22</v>
          </cell>
          <cell r="G23">
            <v>28295.3</v>
          </cell>
          <cell r="H23" t="str">
            <v>FDE</v>
          </cell>
        </row>
        <row r="24">
          <cell r="A24">
            <v>16</v>
          </cell>
          <cell r="B24" t="str">
            <v>13.05.100</v>
          </cell>
          <cell r="C24" t="str">
            <v>RODAPE CERAMICA ANTIDERRAPANTE ALTURA 7CM (MONOQUEIMA) USO EXCLUSIVO PADRAO CRECHE</v>
          </cell>
          <cell r="D24" t="str">
            <v>M</v>
          </cell>
          <cell r="E24">
            <v>247.9</v>
          </cell>
          <cell r="F24">
            <v>13.62</v>
          </cell>
          <cell r="G24">
            <v>3376.4</v>
          </cell>
          <cell r="H24" t="str">
            <v>FDE</v>
          </cell>
        </row>
        <row r="25">
          <cell r="A25">
            <v>17</v>
          </cell>
          <cell r="B25" t="str">
            <v>16.80.097</v>
          </cell>
          <cell r="C25" t="str">
            <v>CAÇAMBA DE 4M3 PARA RETIRADA DE ENTULHO</v>
          </cell>
          <cell r="D25" t="str">
            <v>UN</v>
          </cell>
          <cell r="E25">
            <v>18</v>
          </cell>
          <cell r="F25">
            <v>638.1</v>
          </cell>
          <cell r="G25">
            <v>11485.8</v>
          </cell>
          <cell r="H25" t="str">
            <v>FDE</v>
          </cell>
        </row>
        <row r="26">
          <cell r="B26">
            <v>3</v>
          </cell>
          <cell r="C26" t="str">
            <v>READEQUAÇÃO INTERNA DE PISOS SOLAPADOS</v>
          </cell>
          <cell r="G26">
            <v>29967.63</v>
          </cell>
        </row>
        <row r="27">
          <cell r="A27">
            <v>18</v>
          </cell>
          <cell r="B27" t="str">
            <v>03.50.001</v>
          </cell>
          <cell r="C27" t="str">
            <v>DEMOLIÇÃO DE CONCRETO INCLUINDO REVESTIMENTOS (MANUAL)</v>
          </cell>
          <cell r="D27" t="str">
            <v>M3</v>
          </cell>
          <cell r="E27">
            <v>4.0455000000000005</v>
          </cell>
          <cell r="F27">
            <v>407.5</v>
          </cell>
          <cell r="G27">
            <v>1648.54</v>
          </cell>
          <cell r="H27" t="str">
            <v>FDE</v>
          </cell>
        </row>
        <row r="28">
          <cell r="A28">
            <v>19</v>
          </cell>
          <cell r="B28" t="str">
            <v>04.50.001</v>
          </cell>
          <cell r="C28" t="str">
            <v>DEMOLIÇÃO DE ALVENARIAS EM GERAL E ELEMENTOS VAZADOS,INCL REVESTIMENTOS</v>
          </cell>
          <cell r="D28" t="str">
            <v>M3</v>
          </cell>
          <cell r="E28">
            <v>0.59400000000000008</v>
          </cell>
          <cell r="F28">
            <v>94.73</v>
          </cell>
          <cell r="G28">
            <v>56.27</v>
          </cell>
          <cell r="H28" t="str">
            <v>FDE</v>
          </cell>
        </row>
        <row r="29">
          <cell r="A29">
            <v>20</v>
          </cell>
          <cell r="B29" t="str">
            <v>02.01.001</v>
          </cell>
          <cell r="C29" t="str">
            <v>ESCAVACAO MANUAL - PROFUNDIDADE ATE 1.80 M</v>
          </cell>
          <cell r="D29" t="str">
            <v>M3</v>
          </cell>
          <cell r="E29">
            <v>12.469499999999998</v>
          </cell>
          <cell r="F29">
            <v>81.5</v>
          </cell>
          <cell r="G29">
            <v>1016.26</v>
          </cell>
          <cell r="H29" t="str">
            <v>FDE</v>
          </cell>
        </row>
        <row r="30">
          <cell r="A30">
            <v>21</v>
          </cell>
          <cell r="B30" t="str">
            <v>02.01.010</v>
          </cell>
          <cell r="C30" t="str">
            <v>APILOAMENTO PARA SIMPLES REGULARIZACAO</v>
          </cell>
          <cell r="D30" t="str">
            <v>M2</v>
          </cell>
          <cell r="E30">
            <v>41.564999999999998</v>
          </cell>
          <cell r="F30">
            <v>8.15</v>
          </cell>
          <cell r="G30">
            <v>338.75</v>
          </cell>
          <cell r="H30" t="str">
            <v>FDE</v>
          </cell>
        </row>
        <row r="31">
          <cell r="A31">
            <v>22</v>
          </cell>
          <cell r="B31" t="str">
            <v>02.01.012</v>
          </cell>
          <cell r="C31" t="str">
            <v>LASTRO DE PEDRA BRITADA - 5CM</v>
          </cell>
          <cell r="D31" t="str">
            <v>M2</v>
          </cell>
          <cell r="E31">
            <v>41.564999999999998</v>
          </cell>
          <cell r="F31">
            <v>8.5399999999999991</v>
          </cell>
          <cell r="G31">
            <v>354.97</v>
          </cell>
          <cell r="H31" t="str">
            <v>FDE</v>
          </cell>
        </row>
        <row r="32">
          <cell r="A32">
            <v>23</v>
          </cell>
          <cell r="B32" t="str">
            <v>02.01.015</v>
          </cell>
          <cell r="C32" t="str">
            <v>LASTRO DE CONCRETO - 5 CM</v>
          </cell>
          <cell r="D32" t="str">
            <v>M2</v>
          </cell>
          <cell r="E32">
            <v>41.564999999999998</v>
          </cell>
          <cell r="F32">
            <v>38.31</v>
          </cell>
          <cell r="G32">
            <v>1592.36</v>
          </cell>
          <cell r="H32" t="str">
            <v>FDE</v>
          </cell>
        </row>
        <row r="33">
          <cell r="A33">
            <v>24</v>
          </cell>
          <cell r="B33" t="str">
            <v>02.01.025</v>
          </cell>
          <cell r="C33" t="str">
            <v>REATERRO INTERNO APILOADO</v>
          </cell>
          <cell r="D33" t="str">
            <v>M3</v>
          </cell>
          <cell r="E33">
            <v>8.3130000000000006</v>
          </cell>
          <cell r="F33">
            <v>61.12</v>
          </cell>
          <cell r="G33">
            <v>508.09</v>
          </cell>
          <cell r="H33" t="str">
            <v>FDE</v>
          </cell>
        </row>
        <row r="34">
          <cell r="A34">
            <v>25</v>
          </cell>
          <cell r="B34" t="str">
            <v>02.02.026</v>
          </cell>
          <cell r="C34" t="str">
            <v>BROCA DE CONCRETO DE DIAMETRO 25CM - INCL ARRANQUES</v>
          </cell>
          <cell r="D34" t="str">
            <v>M</v>
          </cell>
          <cell r="E34">
            <v>110</v>
          </cell>
          <cell r="F34">
            <v>85.47</v>
          </cell>
          <cell r="G34">
            <v>9401.7000000000007</v>
          </cell>
          <cell r="H34" t="str">
            <v>FDE</v>
          </cell>
        </row>
        <row r="35">
          <cell r="A35">
            <v>29</v>
          </cell>
          <cell r="B35" t="str">
            <v>16.02.066</v>
          </cell>
          <cell r="C35" t="str">
            <v>PISO DE CONCRETO ARMADO Fck 25MPa DESEMPENAMENTO MECÂNICO  E=10CM</v>
          </cell>
          <cell r="D35" t="str">
            <v>M2</v>
          </cell>
          <cell r="E35">
            <v>41.564999999999998</v>
          </cell>
          <cell r="F35">
            <v>98.13</v>
          </cell>
          <cell r="G35">
            <v>4078.77</v>
          </cell>
          <cell r="H35" t="str">
            <v>FDE</v>
          </cell>
        </row>
        <row r="36">
          <cell r="A36">
            <v>291</v>
          </cell>
          <cell r="B36" t="str">
            <v>12.50.001</v>
          </cell>
          <cell r="C36" t="str">
            <v>DEMOLIÇÃO DE REVESTIMENTO EM ARGAMASSA/GESSO EM FORRO E PAREDES</v>
          </cell>
          <cell r="D36" t="str">
            <v>M2</v>
          </cell>
          <cell r="E36">
            <v>50.16</v>
          </cell>
          <cell r="F36">
            <v>11.47</v>
          </cell>
          <cell r="G36">
            <v>575.34</v>
          </cell>
          <cell r="H36" t="str">
            <v>FDE</v>
          </cell>
        </row>
        <row r="37">
          <cell r="A37">
            <v>30</v>
          </cell>
          <cell r="B37" t="str">
            <v>12.50.002</v>
          </cell>
          <cell r="C37" t="str">
            <v>DEMOLIÇÃO DE REVEST DE AZULEJOS, PASTILHAS E LADRILHOS INCL ARG ASSENTAMENTO</v>
          </cell>
          <cell r="D37" t="str">
            <v>M2</v>
          </cell>
          <cell r="E37">
            <v>50.16</v>
          </cell>
          <cell r="F37">
            <v>17.21</v>
          </cell>
          <cell r="G37">
            <v>863.25</v>
          </cell>
          <cell r="H37" t="str">
            <v>FDE</v>
          </cell>
        </row>
        <row r="38">
          <cell r="A38">
            <v>31</v>
          </cell>
          <cell r="B38" t="str">
            <v>12.02.036</v>
          </cell>
          <cell r="C38" t="str">
            <v>REVESTIMENTO COM AZULEJOS LISOS, BRANCO BRILHANTE</v>
          </cell>
          <cell r="D38" t="str">
            <v>M2</v>
          </cell>
          <cell r="E38">
            <v>50.16</v>
          </cell>
          <cell r="F38">
            <v>69.03</v>
          </cell>
          <cell r="G38">
            <v>3462.54</v>
          </cell>
          <cell r="H38" t="str">
            <v>FDE</v>
          </cell>
        </row>
        <row r="39">
          <cell r="A39">
            <v>32</v>
          </cell>
          <cell r="B39" t="str">
            <v>12.02.043</v>
          </cell>
          <cell r="C39" t="str">
            <v>PERFIL SEXTAVADO EM ALUMINIO PARA AZULEJO</v>
          </cell>
          <cell r="D39" t="str">
            <v>M</v>
          </cell>
          <cell r="E39">
            <v>19.799999999999997</v>
          </cell>
          <cell r="F39">
            <v>10.81</v>
          </cell>
          <cell r="G39">
            <v>214.04</v>
          </cell>
          <cell r="H39" t="str">
            <v>FDE</v>
          </cell>
        </row>
        <row r="40">
          <cell r="A40">
            <v>33</v>
          </cell>
          <cell r="B40" t="str">
            <v>12.02.005</v>
          </cell>
          <cell r="C40" t="str">
            <v>EMBOCO</v>
          </cell>
          <cell r="D40" t="str">
            <v>M2</v>
          </cell>
          <cell r="E40">
            <v>50.16</v>
          </cell>
          <cell r="F40">
            <v>36.700000000000003</v>
          </cell>
          <cell r="G40">
            <v>1840.87</v>
          </cell>
          <cell r="H40" t="str">
            <v>FDE</v>
          </cell>
        </row>
        <row r="41">
          <cell r="A41">
            <v>34</v>
          </cell>
          <cell r="B41" t="str">
            <v>12.02.007</v>
          </cell>
          <cell r="C41" t="str">
            <v>REBOCO</v>
          </cell>
          <cell r="D41" t="str">
            <v>M2</v>
          </cell>
          <cell r="E41">
            <v>50.16</v>
          </cell>
          <cell r="F41">
            <v>27.36</v>
          </cell>
          <cell r="G41">
            <v>1372.38</v>
          </cell>
          <cell r="H41" t="str">
            <v>FDE</v>
          </cell>
        </row>
        <row r="42">
          <cell r="A42">
            <v>35</v>
          </cell>
          <cell r="B42" t="str">
            <v>12.02.002</v>
          </cell>
          <cell r="C42" t="str">
            <v>CHAPISCO</v>
          </cell>
          <cell r="D42" t="str">
            <v>M2</v>
          </cell>
          <cell r="E42">
            <v>50.16</v>
          </cell>
          <cell r="F42">
            <v>7.15</v>
          </cell>
          <cell r="G42">
            <v>358.64</v>
          </cell>
          <cell r="H42" t="str">
            <v>FDE</v>
          </cell>
        </row>
        <row r="43">
          <cell r="A43">
            <v>36</v>
          </cell>
          <cell r="B43" t="str">
            <v>16.80.097</v>
          </cell>
          <cell r="C43" t="str">
            <v>CAÇAMBA DE 4M3 PARA RETIRADA DE ENTULHO</v>
          </cell>
          <cell r="D43" t="str">
            <v>UN</v>
          </cell>
          <cell r="E43">
            <v>3</v>
          </cell>
          <cell r="F43">
            <v>638.1</v>
          </cell>
          <cell r="G43">
            <v>1914.3</v>
          </cell>
          <cell r="H43" t="str">
            <v>FDE</v>
          </cell>
        </row>
        <row r="44">
          <cell r="A44">
            <v>37</v>
          </cell>
          <cell r="B44" t="str">
            <v>16.30.017</v>
          </cell>
          <cell r="C44" t="str">
            <v>ANDAIME - TORRE - ALUGUEL MENSAL</v>
          </cell>
          <cell r="D44" t="str">
            <v>M</v>
          </cell>
          <cell r="E44">
            <v>16</v>
          </cell>
          <cell r="F44">
            <v>23.16</v>
          </cell>
          <cell r="G44">
            <v>370.56</v>
          </cell>
          <cell r="H44" t="str">
            <v>FDE</v>
          </cell>
        </row>
        <row r="45">
          <cell r="B45">
            <v>4</v>
          </cell>
          <cell r="C45" t="str">
            <v>REVISÃO DA COBERTURA</v>
          </cell>
          <cell r="G45">
            <v>28517.91</v>
          </cell>
        </row>
        <row r="46">
          <cell r="A46">
            <v>38</v>
          </cell>
          <cell r="B46" t="str">
            <v>07.60.015</v>
          </cell>
          <cell r="C46" t="str">
            <v>RETIRADA DE CAIBROS</v>
          </cell>
          <cell r="D46" t="str">
            <v>M</v>
          </cell>
          <cell r="E46">
            <v>160.4</v>
          </cell>
          <cell r="F46">
            <v>2.79</v>
          </cell>
          <cell r="G46" t="str">
            <v xml:space="preserve">                 </v>
          </cell>
          <cell r="H46" t="str">
            <v>FDE</v>
          </cell>
        </row>
        <row r="47">
          <cell r="A47">
            <v>381</v>
          </cell>
          <cell r="B47" t="str">
            <v>07.60.060</v>
          </cell>
          <cell r="C47" t="str">
            <v>RETIRADA DE TELHAS OND DE FIBRO-CIM/PLAST OU ALUM/PLANA PRE FAB</v>
          </cell>
          <cell r="D47" t="str">
            <v>M2</v>
          </cell>
          <cell r="E47">
            <v>204.51000000000002</v>
          </cell>
          <cell r="F47">
            <v>8.61</v>
          </cell>
          <cell r="G47">
            <v>1760.83</v>
          </cell>
          <cell r="H47" t="str">
            <v>FDE</v>
          </cell>
        </row>
        <row r="48">
          <cell r="A48">
            <v>39</v>
          </cell>
          <cell r="B48" t="str">
            <v>07.60.065</v>
          </cell>
          <cell r="C48" t="str">
            <v>RETIRADA DE CUMEEIRAS, ESPIGÕES E RUFOS DE FIBRO-CIMENTO</v>
          </cell>
          <cell r="D48" t="str">
            <v>M</v>
          </cell>
          <cell r="E48">
            <v>20.05</v>
          </cell>
          <cell r="F48">
            <v>10.7</v>
          </cell>
          <cell r="G48">
            <v>214.54</v>
          </cell>
          <cell r="H48" t="str">
            <v>FDE</v>
          </cell>
        </row>
        <row r="49">
          <cell r="A49">
            <v>40</v>
          </cell>
          <cell r="B49" t="str">
            <v>16.80.098</v>
          </cell>
          <cell r="C49" t="str">
            <v>RETIRADA DE ENTULHO</v>
          </cell>
          <cell r="D49" t="str">
            <v>M3</v>
          </cell>
          <cell r="E49">
            <v>9.5085120000000014</v>
          </cell>
          <cell r="F49">
            <v>58.37</v>
          </cell>
          <cell r="G49">
            <v>555.01</v>
          </cell>
          <cell r="H49" t="str">
            <v>FDE</v>
          </cell>
        </row>
        <row r="50">
          <cell r="A50">
            <v>41</v>
          </cell>
          <cell r="B50" t="str">
            <v>07.80.036</v>
          </cell>
          <cell r="C50" t="str">
            <v>TELHA TECNOLOGIA CRFS MODULADA E=8MM</v>
          </cell>
          <cell r="D50" t="str">
            <v>M2</v>
          </cell>
          <cell r="E50">
            <v>102.25500000000001</v>
          </cell>
          <cell r="F50">
            <v>132.08000000000001</v>
          </cell>
          <cell r="G50">
            <v>13505.84</v>
          </cell>
          <cell r="H50" t="str">
            <v>FDE</v>
          </cell>
        </row>
        <row r="51">
          <cell r="A51">
            <v>42</v>
          </cell>
          <cell r="B51" t="str">
            <v>07.70.055</v>
          </cell>
          <cell r="C51" t="str">
            <v>RECOLOCAÇÃO DE TELHA DE FIBROCIMENTO, PLÁSTICO OU ALUMÍNIO</v>
          </cell>
          <cell r="D51" t="str">
            <v>M2</v>
          </cell>
          <cell r="E51">
            <v>102.25500000000001</v>
          </cell>
          <cell r="F51">
            <v>18.600000000000001</v>
          </cell>
          <cell r="G51">
            <v>1901.94</v>
          </cell>
          <cell r="H51" t="str">
            <v>FDE</v>
          </cell>
        </row>
        <row r="52">
          <cell r="A52">
            <v>43</v>
          </cell>
          <cell r="B52" t="str">
            <v>07.80.004</v>
          </cell>
          <cell r="C52" t="str">
            <v>VIGA DE MADEIRA 6 X 12 CM G1-C6</v>
          </cell>
          <cell r="D52" t="str">
            <v>M</v>
          </cell>
          <cell r="E52">
            <v>160.4</v>
          </cell>
          <cell r="F52">
            <v>38.520000000000003</v>
          </cell>
          <cell r="G52">
            <v>6178.61</v>
          </cell>
          <cell r="H52" t="str">
            <v>FDE</v>
          </cell>
        </row>
        <row r="53">
          <cell r="A53">
            <v>44</v>
          </cell>
          <cell r="B53" t="str">
            <v>07.80.042</v>
          </cell>
          <cell r="C53" t="str">
            <v>CUMEEIRA NORMAL P/ TELHA TECNOLOGIA CRFS ONDULADA</v>
          </cell>
          <cell r="D53" t="str">
            <v>M</v>
          </cell>
          <cell r="E53">
            <v>20.05</v>
          </cell>
          <cell r="F53">
            <v>46.63</v>
          </cell>
          <cell r="G53">
            <v>934.93</v>
          </cell>
          <cell r="H53" t="str">
            <v>FDE</v>
          </cell>
        </row>
        <row r="54">
          <cell r="A54">
            <v>45</v>
          </cell>
          <cell r="B54" t="str">
            <v>07.80.019</v>
          </cell>
          <cell r="C54" t="str">
            <v>PARAFUSO PARA FIXACAO DE TELHA ONDULADA CRFS</v>
          </cell>
          <cell r="D54" t="str">
            <v>UN</v>
          </cell>
          <cell r="E54">
            <v>100</v>
          </cell>
          <cell r="F54">
            <v>5.49</v>
          </cell>
          <cell r="G54">
            <v>549</v>
          </cell>
          <cell r="H54" t="str">
            <v>FDE</v>
          </cell>
        </row>
        <row r="55">
          <cell r="A55">
            <v>46</v>
          </cell>
          <cell r="B55" t="str">
            <v>07.80.035</v>
          </cell>
          <cell r="C55" t="str">
            <v>LIMPEZA DE TELHADO INCLUSIVE REMOÇÃO DO MATERIAL RECOLHIDO</v>
          </cell>
          <cell r="D55" t="str">
            <v>M2</v>
          </cell>
          <cell r="E55">
            <v>255.63750000000002</v>
          </cell>
          <cell r="F55">
            <v>8.15</v>
          </cell>
          <cell r="G55">
            <v>2083.4499999999998</v>
          </cell>
          <cell r="H55" t="str">
            <v>FDE</v>
          </cell>
        </row>
        <row r="56">
          <cell r="A56">
            <v>47</v>
          </cell>
          <cell r="B56" t="str">
            <v>16.06.066</v>
          </cell>
          <cell r="C56" t="str">
            <v>ANDAIME - TORRE - ALUGUEL MENSAL</v>
          </cell>
          <cell r="D56" t="str">
            <v>M</v>
          </cell>
          <cell r="E56">
            <v>36</v>
          </cell>
          <cell r="F56">
            <v>23.16</v>
          </cell>
          <cell r="G56">
            <v>833.76</v>
          </cell>
          <cell r="H56" t="str">
            <v>FDE</v>
          </cell>
        </row>
        <row r="57">
          <cell r="B57">
            <v>5</v>
          </cell>
          <cell r="C57" t="str">
            <v>PINTURA</v>
          </cell>
          <cell r="G57">
            <v>95549.23</v>
          </cell>
        </row>
        <row r="58">
          <cell r="A58">
            <v>52</v>
          </cell>
          <cell r="B58" t="str">
            <v>15.50.002</v>
          </cell>
          <cell r="C58" t="str">
            <v>REMOCAO DE OLEO,ESMALTE,LATEX/ACRILICO EM PAREDES COM LIXAMENTO</v>
          </cell>
          <cell r="D58" t="str">
            <v>M2</v>
          </cell>
          <cell r="E58">
            <v>1543.6000000000004</v>
          </cell>
          <cell r="F58">
            <v>3.88</v>
          </cell>
          <cell r="G58">
            <v>5989.17</v>
          </cell>
          <cell r="H58" t="str">
            <v>FDE</v>
          </cell>
        </row>
        <row r="59">
          <cell r="A59">
            <v>53</v>
          </cell>
          <cell r="B59" t="str">
            <v>15.50.003</v>
          </cell>
          <cell r="C59" t="str">
            <v>REMOCAO DE OLEO,ESMALTE OU VERNIZ EM ESQ DE MADEIRA C/LIXAMENTO</v>
          </cell>
          <cell r="D59" t="str">
            <v>M2</v>
          </cell>
          <cell r="E59">
            <v>98.37</v>
          </cell>
          <cell r="F59">
            <v>5.49</v>
          </cell>
          <cell r="G59">
            <v>540.04999999999995</v>
          </cell>
          <cell r="H59" t="str">
            <v>FDE</v>
          </cell>
        </row>
        <row r="60">
          <cell r="A60">
            <v>54</v>
          </cell>
          <cell r="B60" t="str">
            <v>15.50.004</v>
          </cell>
          <cell r="C60" t="str">
            <v>REMOCAO DE OLEO,ESMALTE,ALUMIN OU GRAFITE EM ESQ DE FERRO C/LIXAMENT</v>
          </cell>
          <cell r="D60" t="str">
            <v>M2</v>
          </cell>
          <cell r="E60">
            <v>363</v>
          </cell>
          <cell r="F60">
            <v>6.61</v>
          </cell>
          <cell r="G60">
            <v>2399.4299999999998</v>
          </cell>
          <cell r="H60" t="str">
            <v>FDE</v>
          </cell>
        </row>
        <row r="61">
          <cell r="A61">
            <v>55</v>
          </cell>
          <cell r="B61" t="str">
            <v>15.02.025</v>
          </cell>
          <cell r="C61" t="str">
            <v>TINTA LATEX STANDARD</v>
          </cell>
          <cell r="D61" t="str">
            <v>M2</v>
          </cell>
          <cell r="E61">
            <v>275.52000000000004</v>
          </cell>
          <cell r="F61">
            <v>30.66</v>
          </cell>
          <cell r="G61">
            <v>8447.44</v>
          </cell>
          <cell r="H61" t="str">
            <v>FDE</v>
          </cell>
        </row>
        <row r="62">
          <cell r="A62">
            <v>56</v>
          </cell>
          <cell r="B62" t="str">
            <v>15.02.026</v>
          </cell>
          <cell r="C62" t="str">
            <v>TINTA LATEX STANDARD COM MASSA NIVELADORA</v>
          </cell>
          <cell r="D62" t="str">
            <v>M2</v>
          </cell>
          <cell r="E62">
            <v>1268.0800000000004</v>
          </cell>
          <cell r="F62">
            <v>44.01</v>
          </cell>
          <cell r="G62">
            <v>55808.2</v>
          </cell>
          <cell r="H62" t="str">
            <v>FDE</v>
          </cell>
        </row>
        <row r="63">
          <cell r="A63">
            <v>57</v>
          </cell>
          <cell r="B63" t="str">
            <v>15.02.018</v>
          </cell>
          <cell r="C63" t="str">
            <v>ESMALTE A BASE DE AGUA</v>
          </cell>
          <cell r="D63" t="str">
            <v>M2</v>
          </cell>
          <cell r="E63">
            <v>461.37</v>
          </cell>
          <cell r="F63">
            <v>35.25</v>
          </cell>
          <cell r="G63">
            <v>16263.29</v>
          </cell>
          <cell r="H63" t="str">
            <v>FDE</v>
          </cell>
        </row>
        <row r="64">
          <cell r="A64">
            <v>59</v>
          </cell>
          <cell r="B64" t="str">
            <v>16.80.097</v>
          </cell>
          <cell r="C64" t="str">
            <v>CAÇAMBA DE 4M3 PARA RETIRADA DE ENTULHO</v>
          </cell>
          <cell r="D64" t="str">
            <v>UN</v>
          </cell>
          <cell r="E64">
            <v>1</v>
          </cell>
          <cell r="F64">
            <v>638.1</v>
          </cell>
          <cell r="G64">
            <v>638.1</v>
          </cell>
          <cell r="H64" t="str">
            <v>FDE</v>
          </cell>
        </row>
        <row r="65">
          <cell r="A65">
            <v>60</v>
          </cell>
          <cell r="B65" t="str">
            <v>13.80.013</v>
          </cell>
          <cell r="C65" t="str">
            <v>ISOLAMENTO COM LONA PRETA</v>
          </cell>
          <cell r="D65" t="str">
            <v>M2</v>
          </cell>
          <cell r="E65">
            <v>255.63750000000002</v>
          </cell>
          <cell r="F65">
            <v>2.2200000000000002</v>
          </cell>
          <cell r="G65">
            <v>567.52</v>
          </cell>
          <cell r="H65" t="str">
            <v>FDE</v>
          </cell>
        </row>
        <row r="66">
          <cell r="A66">
            <v>61</v>
          </cell>
          <cell r="B66" t="str">
            <v>16.11.005</v>
          </cell>
          <cell r="C66" t="str">
            <v>LIMPEZA DA OBRA</v>
          </cell>
          <cell r="D66" t="str">
            <v>M2</v>
          </cell>
          <cell r="E66">
            <v>255.63750000000002</v>
          </cell>
          <cell r="F66">
            <v>14.26</v>
          </cell>
          <cell r="G66">
            <v>3645.39</v>
          </cell>
          <cell r="H66" t="str">
            <v>FDE</v>
          </cell>
        </row>
        <row r="67">
          <cell r="A67">
            <v>62</v>
          </cell>
          <cell r="B67" t="str">
            <v>16.06.066</v>
          </cell>
          <cell r="C67" t="str">
            <v>ANDAIME - TORRE - ALUGUEL MENSAL</v>
          </cell>
          <cell r="D67" t="str">
            <v>M</v>
          </cell>
          <cell r="E67">
            <v>54</v>
          </cell>
          <cell r="F67">
            <v>23.16</v>
          </cell>
          <cell r="G67">
            <v>1250.6400000000001</v>
          </cell>
          <cell r="H67" t="str">
            <v>FDE</v>
          </cell>
        </row>
        <row r="68">
          <cell r="F68" t="str">
            <v>Total</v>
          </cell>
          <cell r="G68">
            <v>377967.91</v>
          </cell>
        </row>
        <row r="69">
          <cell r="F69" t="str">
            <v>BDI 23</v>
          </cell>
          <cell r="G69">
            <v>86932.619299999991</v>
          </cell>
        </row>
        <row r="70">
          <cell r="F70" t="str">
            <v>Total Com BDI</v>
          </cell>
          <cell r="G70">
            <v>464900.52929999994</v>
          </cell>
        </row>
        <row r="807">
          <cell r="G807">
            <v>8</v>
          </cell>
        </row>
        <row r="808">
          <cell r="G808">
            <v>6</v>
          </cell>
        </row>
        <row r="812">
          <cell r="C812" t="str">
            <v xml:space="preserve">TUBULAÇÃO </v>
          </cell>
        </row>
        <row r="815">
          <cell r="G815">
            <v>3</v>
          </cell>
        </row>
        <row r="817">
          <cell r="G817">
            <v>18</v>
          </cell>
        </row>
        <row r="821">
          <cell r="C821" t="str">
            <v xml:space="preserve">TUBULAÇÃO </v>
          </cell>
        </row>
        <row r="830">
          <cell r="C830" t="str">
            <v>QUADROS</v>
          </cell>
        </row>
        <row r="836">
          <cell r="C836" t="str">
            <v xml:space="preserve">READEQUAÇÃO ELÉTRICA </v>
          </cell>
        </row>
        <row r="841">
          <cell r="C841" t="str">
            <v xml:space="preserve">READEQUAÇÃO ELÉTRICA </v>
          </cell>
        </row>
        <row r="847">
          <cell r="C847" t="str">
            <v xml:space="preserve">READEQUAÇÃO ELÉTRICA </v>
          </cell>
          <cell r="E847" t="str">
            <v>COMPUTADORES E EQUIPAMENTOS</v>
          </cell>
        </row>
        <row r="853">
          <cell r="C853" t="str">
            <v xml:space="preserve">READEQUAÇÃO ELÉTRICA </v>
          </cell>
          <cell r="E853" t="str">
            <v>COMPUTADORES E EQUIPAMENTOS</v>
          </cell>
        </row>
        <row r="858">
          <cell r="C858" t="str">
            <v xml:space="preserve">READEQUAÇÃO ELÉTRICA </v>
          </cell>
          <cell r="E858" t="str">
            <v>IDEM ANTERIOR</v>
          </cell>
        </row>
        <row r="862">
          <cell r="C862" t="str">
            <v xml:space="preserve">IDEM ITEM </v>
          </cell>
          <cell r="D86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6"/>
  <sheetViews>
    <sheetView tabSelected="1" topLeftCell="A381" zoomScaleNormal="100" zoomScaleSheetLayoutView="90" workbookViewId="0">
      <selection activeCell="G390" sqref="G390"/>
    </sheetView>
  </sheetViews>
  <sheetFormatPr defaultRowHeight="15.75" x14ac:dyDescent="0.2"/>
  <cols>
    <col min="1" max="1" width="11.5" style="60" customWidth="1"/>
    <col min="2" max="2" width="12.83203125" style="46" customWidth="1"/>
    <col min="3" max="3" width="17.83203125" style="46" customWidth="1"/>
    <col min="4" max="4" width="71.1640625" style="46" customWidth="1"/>
    <col min="5" max="5" width="18" style="46" customWidth="1"/>
    <col min="6" max="6" width="17" style="46" bestFit="1" customWidth="1"/>
    <col min="7" max="7" width="19.33203125" style="61" bestFit="1" customWidth="1"/>
    <col min="8" max="8" width="24.83203125" style="61" customWidth="1"/>
    <col min="9" max="9" width="13.83203125" style="62" customWidth="1"/>
    <col min="10" max="10" width="9.33203125" style="46"/>
    <col min="11" max="11" width="29.1640625" style="46" customWidth="1"/>
    <col min="12" max="16384" width="9.33203125" style="46"/>
  </cols>
  <sheetData>
    <row r="1" spans="1:9" ht="30" x14ac:dyDescent="0.2">
      <c r="A1" s="43"/>
      <c r="B1" s="44"/>
      <c r="C1" s="45"/>
      <c r="D1" s="394"/>
      <c r="E1" s="394"/>
      <c r="F1" s="394"/>
      <c r="G1" s="394"/>
      <c r="H1" s="394"/>
      <c r="I1" s="395"/>
    </row>
    <row r="2" spans="1:9" x14ac:dyDescent="0.2">
      <c r="A2" s="47"/>
      <c r="B2" s="48"/>
      <c r="C2" s="49"/>
      <c r="D2" s="396"/>
      <c r="E2" s="396"/>
      <c r="F2" s="396"/>
      <c r="G2" s="396"/>
      <c r="H2" s="396"/>
      <c r="I2" s="397"/>
    </row>
    <row r="3" spans="1:9" ht="18" x14ac:dyDescent="0.2">
      <c r="A3" s="47"/>
      <c r="B3" s="48"/>
      <c r="C3" s="49"/>
      <c r="D3" s="398"/>
      <c r="E3" s="398"/>
      <c r="F3" s="398"/>
      <c r="G3" s="398"/>
      <c r="H3" s="398"/>
      <c r="I3" s="399"/>
    </row>
    <row r="4" spans="1:9" x14ac:dyDescent="0.2">
      <c r="A4" s="47"/>
      <c r="B4" s="48"/>
      <c r="C4" s="49"/>
      <c r="D4" s="50"/>
      <c r="E4" s="51"/>
      <c r="F4" s="52"/>
      <c r="G4" s="51"/>
      <c r="H4" s="51"/>
      <c r="I4" s="53"/>
    </row>
    <row r="5" spans="1:9" x14ac:dyDescent="0.2">
      <c r="A5" s="274" t="s">
        <v>882</v>
      </c>
      <c r="B5" s="275"/>
      <c r="C5" s="276"/>
      <c r="D5" s="277" t="s">
        <v>892</v>
      </c>
      <c r="E5" s="275"/>
      <c r="F5" s="278"/>
      <c r="G5" s="278"/>
      <c r="H5" s="278"/>
      <c r="I5" s="279"/>
    </row>
    <row r="6" spans="1:9" ht="3.75" customHeight="1" x14ac:dyDescent="0.2">
      <c r="A6" s="280"/>
      <c r="B6" s="275"/>
      <c r="C6" s="281"/>
      <c r="D6" s="282"/>
      <c r="E6" s="275"/>
      <c r="F6" s="278"/>
      <c r="G6" s="278"/>
      <c r="H6" s="278"/>
      <c r="I6" s="283"/>
    </row>
    <row r="7" spans="1:9" ht="32.25" customHeight="1" x14ac:dyDescent="0.2">
      <c r="A7" s="284" t="s">
        <v>883</v>
      </c>
      <c r="B7" s="277"/>
      <c r="C7" s="276"/>
      <c r="D7" s="277" t="s">
        <v>884</v>
      </c>
      <c r="E7" s="275"/>
      <c r="F7" s="285" t="s">
        <v>885</v>
      </c>
      <c r="G7" s="285"/>
      <c r="H7" s="286">
        <v>34853.32</v>
      </c>
      <c r="I7" s="287"/>
    </row>
    <row r="8" spans="1:9" ht="6" customHeight="1" x14ac:dyDescent="0.2">
      <c r="A8" s="284"/>
      <c r="B8" s="277"/>
      <c r="C8" s="276"/>
      <c r="D8" s="277"/>
      <c r="E8" s="275"/>
      <c r="F8" s="288"/>
      <c r="G8" s="275"/>
      <c r="H8" s="275"/>
      <c r="I8" s="287"/>
    </row>
    <row r="9" spans="1:9" ht="30" x14ac:dyDescent="0.2">
      <c r="A9" s="284" t="s">
        <v>886</v>
      </c>
      <c r="B9" s="277"/>
      <c r="C9" s="276"/>
      <c r="D9" s="277" t="s">
        <v>893</v>
      </c>
      <c r="E9" s="275"/>
      <c r="F9" s="285" t="s">
        <v>887</v>
      </c>
      <c r="G9" s="285"/>
      <c r="H9" s="289" t="e">
        <f>G398</f>
        <v>#VALUE!</v>
      </c>
      <c r="I9" s="290"/>
    </row>
    <row r="10" spans="1:9" ht="3.75" customHeight="1" x14ac:dyDescent="0.2">
      <c r="A10" s="291"/>
      <c r="B10" s="275"/>
      <c r="C10" s="281"/>
      <c r="D10" s="282"/>
      <c r="E10" s="275"/>
      <c r="F10" s="292"/>
      <c r="G10" s="292"/>
      <c r="H10" s="293"/>
      <c r="I10" s="294"/>
    </row>
    <row r="11" spans="1:9" ht="33" customHeight="1" thickBot="1" x14ac:dyDescent="0.25">
      <c r="A11" s="295" t="s">
        <v>888</v>
      </c>
      <c r="B11" s="296"/>
      <c r="C11" s="296"/>
      <c r="D11" s="297" t="s">
        <v>996</v>
      </c>
      <c r="E11" s="296"/>
      <c r="F11" s="298" t="s">
        <v>889</v>
      </c>
      <c r="G11" s="298"/>
      <c r="H11" s="381" t="e">
        <f>H9/H7</f>
        <v>#VALUE!</v>
      </c>
      <c r="I11" s="382" t="s">
        <v>956</v>
      </c>
    </row>
    <row r="12" spans="1:9" ht="18.75" thickBot="1" x14ac:dyDescent="0.25">
      <c r="A12" s="33" t="s">
        <v>459</v>
      </c>
      <c r="B12" s="33" t="s">
        <v>460</v>
      </c>
      <c r="C12" s="70" t="s">
        <v>547</v>
      </c>
      <c r="D12" s="71" t="s">
        <v>24</v>
      </c>
      <c r="E12" s="72" t="s">
        <v>461</v>
      </c>
      <c r="F12" s="73" t="s">
        <v>462</v>
      </c>
      <c r="G12" s="74" t="s">
        <v>463</v>
      </c>
      <c r="H12" s="33" t="s">
        <v>26</v>
      </c>
      <c r="I12" s="33" t="s">
        <v>464</v>
      </c>
    </row>
    <row r="13" spans="1:9" ht="16.5" thickBot="1" x14ac:dyDescent="0.25">
      <c r="A13" s="402">
        <v>1</v>
      </c>
      <c r="B13" s="403"/>
      <c r="C13" s="75"/>
      <c r="D13" s="76" t="s">
        <v>44</v>
      </c>
      <c r="E13" s="77">
        <f>E14+E17</f>
        <v>0</v>
      </c>
      <c r="F13" s="77"/>
      <c r="G13" s="78"/>
      <c r="H13" s="79"/>
      <c r="I13" s="80" t="e">
        <f>E13/$G$397</f>
        <v>#DIV/0!</v>
      </c>
    </row>
    <row r="14" spans="1:9" x14ac:dyDescent="0.2">
      <c r="A14" s="389" t="s">
        <v>548</v>
      </c>
      <c r="B14" s="390"/>
      <c r="C14" s="81"/>
      <c r="D14" s="82" t="s">
        <v>44</v>
      </c>
      <c r="E14" s="83">
        <f>SUM(H15:H16)</f>
        <v>0</v>
      </c>
      <c r="F14" s="83"/>
      <c r="G14" s="83"/>
      <c r="H14" s="84"/>
      <c r="I14" s="85" t="e">
        <f>E14/$G$397</f>
        <v>#DIV/0!</v>
      </c>
    </row>
    <row r="15" spans="1:9" ht="25.5" x14ac:dyDescent="0.2">
      <c r="A15" s="34" t="s">
        <v>549</v>
      </c>
      <c r="B15" s="35">
        <v>93572</v>
      </c>
      <c r="C15" s="86" t="s">
        <v>993</v>
      </c>
      <c r="D15" s="87" t="s">
        <v>45</v>
      </c>
      <c r="E15" s="88" t="s">
        <v>46</v>
      </c>
      <c r="F15" s="89">
        <v>10</v>
      </c>
      <c r="G15" s="55"/>
      <c r="H15" s="39">
        <f>F15*G15</f>
        <v>0</v>
      </c>
      <c r="I15" s="38" t="e">
        <f>H15/$G$397</f>
        <v>#DIV/0!</v>
      </c>
    </row>
    <row r="16" spans="1:9" ht="25.5" x14ac:dyDescent="0.2">
      <c r="A16" s="34" t="s">
        <v>550</v>
      </c>
      <c r="B16" s="36">
        <v>93565</v>
      </c>
      <c r="C16" s="86" t="s">
        <v>993</v>
      </c>
      <c r="D16" s="87" t="s">
        <v>47</v>
      </c>
      <c r="E16" s="88" t="s">
        <v>46</v>
      </c>
      <c r="F16" s="91">
        <v>10</v>
      </c>
      <c r="G16" s="55"/>
      <c r="H16" s="40">
        <f>F16*G16</f>
        <v>0</v>
      </c>
      <c r="I16" s="38" t="e">
        <f>H16/$G$397</f>
        <v>#DIV/0!</v>
      </c>
    </row>
    <row r="17" spans="1:9" x14ac:dyDescent="0.2">
      <c r="A17" s="389" t="s">
        <v>562</v>
      </c>
      <c r="B17" s="390"/>
      <c r="C17" s="81"/>
      <c r="D17" s="82" t="s">
        <v>48</v>
      </c>
      <c r="E17" s="83">
        <f>SUM(H18:H28)</f>
        <v>0</v>
      </c>
      <c r="F17" s="83"/>
      <c r="G17" s="83"/>
      <c r="H17" s="92"/>
      <c r="I17" s="93" t="e">
        <f>E17/$G$397</f>
        <v>#DIV/0!</v>
      </c>
    </row>
    <row r="18" spans="1:9" ht="38.25" x14ac:dyDescent="0.2">
      <c r="A18" s="34" t="s">
        <v>551</v>
      </c>
      <c r="B18" s="35" t="s">
        <v>49</v>
      </c>
      <c r="C18" s="94" t="s">
        <v>994</v>
      </c>
      <c r="D18" s="87" t="s">
        <v>50</v>
      </c>
      <c r="E18" s="88" t="s">
        <v>51</v>
      </c>
      <c r="F18" s="95">
        <v>800.56999999999994</v>
      </c>
      <c r="G18" s="55"/>
      <c r="H18" s="40">
        <f>F18*G18</f>
        <v>0</v>
      </c>
      <c r="I18" s="38" t="e">
        <f t="shared" ref="I18:I28" si="0">H18/$G$397</f>
        <v>#DIV/0!</v>
      </c>
    </row>
    <row r="19" spans="1:9" x14ac:dyDescent="0.2">
      <c r="A19" s="34" t="s">
        <v>552</v>
      </c>
      <c r="B19" s="36" t="s">
        <v>52</v>
      </c>
      <c r="C19" s="94" t="s">
        <v>994</v>
      </c>
      <c r="D19" s="87" t="s">
        <v>53</v>
      </c>
      <c r="E19" s="88" t="s">
        <v>51</v>
      </c>
      <c r="F19" s="96">
        <v>40</v>
      </c>
      <c r="G19" s="55"/>
      <c r="H19" s="40">
        <f t="shared" ref="H19:H28" si="1">F19*G19</f>
        <v>0</v>
      </c>
      <c r="I19" s="38" t="e">
        <f t="shared" si="0"/>
        <v>#DIV/0!</v>
      </c>
    </row>
    <row r="20" spans="1:9" ht="38.25" x14ac:dyDescent="0.2">
      <c r="A20" s="34" t="s">
        <v>553</v>
      </c>
      <c r="B20" s="35" t="s">
        <v>467</v>
      </c>
      <c r="C20" s="86" t="s">
        <v>961</v>
      </c>
      <c r="D20" s="87" t="s">
        <v>54</v>
      </c>
      <c r="E20" s="88" t="s">
        <v>0</v>
      </c>
      <c r="F20" s="95">
        <v>1</v>
      </c>
      <c r="G20" s="55"/>
      <c r="H20" s="40">
        <f t="shared" si="1"/>
        <v>0</v>
      </c>
      <c r="I20" s="38" t="e">
        <f t="shared" si="0"/>
        <v>#DIV/0!</v>
      </c>
    </row>
    <row r="21" spans="1:9" ht="25.5" x14ac:dyDescent="0.2">
      <c r="A21" s="34" t="s">
        <v>554</v>
      </c>
      <c r="B21" s="36" t="s">
        <v>55</v>
      </c>
      <c r="C21" s="86" t="s">
        <v>961</v>
      </c>
      <c r="D21" s="97" t="s">
        <v>56</v>
      </c>
      <c r="E21" s="88" t="s">
        <v>51</v>
      </c>
      <c r="F21" s="96">
        <v>16925.66</v>
      </c>
      <c r="G21" s="55"/>
      <c r="H21" s="40">
        <f t="shared" si="1"/>
        <v>0</v>
      </c>
      <c r="I21" s="38" t="e">
        <f t="shared" si="0"/>
        <v>#DIV/0!</v>
      </c>
    </row>
    <row r="22" spans="1:9" ht="25.5" x14ac:dyDescent="0.2">
      <c r="A22" s="34" t="s">
        <v>555</v>
      </c>
      <c r="B22" s="35" t="s">
        <v>57</v>
      </c>
      <c r="C22" s="86" t="s">
        <v>961</v>
      </c>
      <c r="D22" s="87" t="s">
        <v>58</v>
      </c>
      <c r="E22" s="88" t="s">
        <v>59</v>
      </c>
      <c r="F22" s="95">
        <v>1</v>
      </c>
      <c r="G22" s="55"/>
      <c r="H22" s="41">
        <f t="shared" si="1"/>
        <v>0</v>
      </c>
      <c r="I22" s="38" t="e">
        <f t="shared" si="0"/>
        <v>#DIV/0!</v>
      </c>
    </row>
    <row r="23" spans="1:9" x14ac:dyDescent="0.2">
      <c r="A23" s="34" t="s">
        <v>556</v>
      </c>
      <c r="B23" s="36" t="s">
        <v>60</v>
      </c>
      <c r="C23" s="86" t="s">
        <v>961</v>
      </c>
      <c r="D23" s="87" t="s">
        <v>61</v>
      </c>
      <c r="E23" s="88" t="s">
        <v>0</v>
      </c>
      <c r="F23" s="96">
        <v>2</v>
      </c>
      <c r="G23" s="55"/>
      <c r="H23" s="40">
        <f t="shared" si="1"/>
        <v>0</v>
      </c>
      <c r="I23" s="38" t="e">
        <f t="shared" si="0"/>
        <v>#DIV/0!</v>
      </c>
    </row>
    <row r="24" spans="1:9" x14ac:dyDescent="0.2">
      <c r="A24" s="34" t="s">
        <v>557</v>
      </c>
      <c r="B24" s="35" t="s">
        <v>62</v>
      </c>
      <c r="C24" s="86" t="s">
        <v>961</v>
      </c>
      <c r="D24" s="87" t="s">
        <v>63</v>
      </c>
      <c r="E24" s="88" t="s">
        <v>0</v>
      </c>
      <c r="F24" s="95">
        <v>4</v>
      </c>
      <c r="G24" s="55"/>
      <c r="H24" s="40">
        <f t="shared" si="1"/>
        <v>0</v>
      </c>
      <c r="I24" s="38" t="e">
        <f t="shared" si="0"/>
        <v>#DIV/0!</v>
      </c>
    </row>
    <row r="25" spans="1:9" x14ac:dyDescent="0.2">
      <c r="A25" s="34" t="s">
        <v>558</v>
      </c>
      <c r="B25" s="36" t="s">
        <v>64</v>
      </c>
      <c r="C25" s="86" t="s">
        <v>961</v>
      </c>
      <c r="D25" s="87" t="s">
        <v>65</v>
      </c>
      <c r="E25" s="88" t="s">
        <v>0</v>
      </c>
      <c r="F25" s="96">
        <v>4</v>
      </c>
      <c r="G25" s="55"/>
      <c r="H25" s="40">
        <f t="shared" si="1"/>
        <v>0</v>
      </c>
      <c r="I25" s="38" t="e">
        <f t="shared" si="0"/>
        <v>#DIV/0!</v>
      </c>
    </row>
    <row r="26" spans="1:9" x14ac:dyDescent="0.2">
      <c r="A26" s="34" t="s">
        <v>559</v>
      </c>
      <c r="B26" s="35" t="s">
        <v>66</v>
      </c>
      <c r="C26" s="86" t="s">
        <v>961</v>
      </c>
      <c r="D26" s="87" t="s">
        <v>67</v>
      </c>
      <c r="E26" s="88" t="s">
        <v>0</v>
      </c>
      <c r="F26" s="95">
        <v>4</v>
      </c>
      <c r="G26" s="55"/>
      <c r="H26" s="40">
        <f t="shared" si="1"/>
        <v>0</v>
      </c>
      <c r="I26" s="38" t="e">
        <f t="shared" si="0"/>
        <v>#DIV/0!</v>
      </c>
    </row>
    <row r="27" spans="1:9" x14ac:dyDescent="0.2">
      <c r="A27" s="34" t="s">
        <v>560</v>
      </c>
      <c r="B27" s="36" t="s">
        <v>68</v>
      </c>
      <c r="C27" s="86" t="s">
        <v>961</v>
      </c>
      <c r="D27" s="87" t="s">
        <v>69</v>
      </c>
      <c r="E27" s="88" t="s">
        <v>2</v>
      </c>
      <c r="F27" s="96">
        <v>50</v>
      </c>
      <c r="G27" s="55"/>
      <c r="H27" s="40">
        <f t="shared" si="1"/>
        <v>0</v>
      </c>
      <c r="I27" s="38" t="e">
        <f t="shared" si="0"/>
        <v>#DIV/0!</v>
      </c>
    </row>
    <row r="28" spans="1:9" ht="26.25" thickBot="1" x14ac:dyDescent="0.25">
      <c r="A28" s="34" t="s">
        <v>561</v>
      </c>
      <c r="B28" s="35" t="s">
        <v>70</v>
      </c>
      <c r="C28" s="86" t="s">
        <v>961</v>
      </c>
      <c r="D28" s="87" t="s">
        <v>71</v>
      </c>
      <c r="E28" s="88" t="s">
        <v>59</v>
      </c>
      <c r="F28" s="95">
        <v>1</v>
      </c>
      <c r="G28" s="55"/>
      <c r="H28" s="42">
        <f t="shared" si="1"/>
        <v>0</v>
      </c>
      <c r="I28" s="38" t="e">
        <f t="shared" si="0"/>
        <v>#DIV/0!</v>
      </c>
    </row>
    <row r="29" spans="1:9" ht="16.5" thickBot="1" x14ac:dyDescent="0.25">
      <c r="A29" s="391">
        <v>2</v>
      </c>
      <c r="B29" s="392"/>
      <c r="C29" s="98"/>
      <c r="D29" s="99" t="s">
        <v>891</v>
      </c>
      <c r="E29" s="100">
        <f>E30</f>
        <v>0</v>
      </c>
      <c r="F29" s="100"/>
      <c r="G29" s="101"/>
      <c r="H29" s="102"/>
      <c r="I29" s="80" t="e">
        <f>E29/$G$397</f>
        <v>#DIV/0!</v>
      </c>
    </row>
    <row r="30" spans="1:9" x14ac:dyDescent="0.2">
      <c r="A30" s="389" t="s">
        <v>470</v>
      </c>
      <c r="B30" s="390"/>
      <c r="C30" s="81"/>
      <c r="D30" s="82" t="s">
        <v>891</v>
      </c>
      <c r="E30" s="83">
        <f>SUM(H31:H131)</f>
        <v>0</v>
      </c>
      <c r="F30" s="83"/>
      <c r="G30" s="83"/>
      <c r="H30" s="103"/>
      <c r="I30" s="93" t="e">
        <f>E30/$G$397</f>
        <v>#DIV/0!</v>
      </c>
    </row>
    <row r="31" spans="1:9" ht="25.5" x14ac:dyDescent="0.2">
      <c r="A31" s="34" t="s">
        <v>563</v>
      </c>
      <c r="B31" s="104" t="s">
        <v>72</v>
      </c>
      <c r="C31" s="105" t="s">
        <v>994</v>
      </c>
      <c r="D31" s="106" t="s">
        <v>73</v>
      </c>
      <c r="E31" s="107" t="s">
        <v>74</v>
      </c>
      <c r="F31" s="108">
        <v>130.85440000000003</v>
      </c>
      <c r="G31" s="55"/>
      <c r="H31" s="40">
        <f>F31*G31</f>
        <v>0</v>
      </c>
      <c r="I31" s="38" t="e">
        <f t="shared" ref="I31:I62" si="2">H31/$G$397</f>
        <v>#DIV/0!</v>
      </c>
    </row>
    <row r="32" spans="1:9" ht="25.5" x14ac:dyDescent="0.2">
      <c r="A32" s="34" t="s">
        <v>564</v>
      </c>
      <c r="B32" s="104" t="s">
        <v>75</v>
      </c>
      <c r="C32" s="105" t="s">
        <v>994</v>
      </c>
      <c r="D32" s="106" t="s">
        <v>76</v>
      </c>
      <c r="E32" s="107" t="s">
        <v>51</v>
      </c>
      <c r="F32" s="109">
        <v>163.56799999999998</v>
      </c>
      <c r="G32" s="55"/>
      <c r="H32" s="40">
        <f t="shared" ref="H32:H95" si="3">F32*G32</f>
        <v>0</v>
      </c>
      <c r="I32" s="38" t="e">
        <f t="shared" si="2"/>
        <v>#DIV/0!</v>
      </c>
    </row>
    <row r="33" spans="1:9" ht="25.5" x14ac:dyDescent="0.2">
      <c r="A33" s="34" t="s">
        <v>565</v>
      </c>
      <c r="B33" s="104" t="s">
        <v>77</v>
      </c>
      <c r="C33" s="105" t="s">
        <v>995</v>
      </c>
      <c r="D33" s="106" t="s">
        <v>18</v>
      </c>
      <c r="E33" s="107" t="s">
        <v>51</v>
      </c>
      <c r="F33" s="109">
        <v>352.89800000000002</v>
      </c>
      <c r="G33" s="55"/>
      <c r="H33" s="40">
        <f t="shared" si="3"/>
        <v>0</v>
      </c>
      <c r="I33" s="38" t="e">
        <f t="shared" si="2"/>
        <v>#DIV/0!</v>
      </c>
    </row>
    <row r="34" spans="1:9" x14ac:dyDescent="0.2">
      <c r="A34" s="34" t="s">
        <v>566</v>
      </c>
      <c r="B34" s="104" t="s">
        <v>78</v>
      </c>
      <c r="C34" s="105" t="s">
        <v>994</v>
      </c>
      <c r="D34" s="106" t="s">
        <v>79</v>
      </c>
      <c r="E34" s="107" t="s">
        <v>74</v>
      </c>
      <c r="F34" s="109">
        <v>155.38960000000003</v>
      </c>
      <c r="G34" s="55"/>
      <c r="H34" s="40">
        <f t="shared" si="3"/>
        <v>0</v>
      </c>
      <c r="I34" s="38" t="e">
        <f t="shared" si="2"/>
        <v>#DIV/0!</v>
      </c>
    </row>
    <row r="35" spans="1:9" x14ac:dyDescent="0.2">
      <c r="A35" s="34" t="s">
        <v>567</v>
      </c>
      <c r="B35" s="104" t="s">
        <v>80</v>
      </c>
      <c r="C35" s="105" t="s">
        <v>961</v>
      </c>
      <c r="D35" s="106" t="s">
        <v>81</v>
      </c>
      <c r="E35" s="107" t="s">
        <v>2</v>
      </c>
      <c r="F35" s="109">
        <v>544</v>
      </c>
      <c r="G35" s="55"/>
      <c r="H35" s="40">
        <f t="shared" si="3"/>
        <v>0</v>
      </c>
      <c r="I35" s="38" t="e">
        <f t="shared" si="2"/>
        <v>#DIV/0!</v>
      </c>
    </row>
    <row r="36" spans="1:9" x14ac:dyDescent="0.2">
      <c r="A36" s="34" t="s">
        <v>568</v>
      </c>
      <c r="B36" s="104" t="s">
        <v>82</v>
      </c>
      <c r="C36" s="105" t="s">
        <v>994</v>
      </c>
      <c r="D36" s="106" t="s">
        <v>83</v>
      </c>
      <c r="E36" s="107" t="s">
        <v>74</v>
      </c>
      <c r="F36" s="109">
        <v>9.52</v>
      </c>
      <c r="G36" s="55"/>
      <c r="H36" s="40">
        <f t="shared" si="3"/>
        <v>0</v>
      </c>
      <c r="I36" s="38" t="e">
        <f t="shared" si="2"/>
        <v>#DIV/0!</v>
      </c>
    </row>
    <row r="37" spans="1:9" x14ac:dyDescent="0.2">
      <c r="A37" s="34" t="s">
        <v>569</v>
      </c>
      <c r="B37" s="104" t="s">
        <v>84</v>
      </c>
      <c r="C37" s="105" t="s">
        <v>994</v>
      </c>
      <c r="D37" s="106" t="s">
        <v>85</v>
      </c>
      <c r="E37" s="107" t="s">
        <v>74</v>
      </c>
      <c r="F37" s="109">
        <v>9.52</v>
      </c>
      <c r="G37" s="55"/>
      <c r="H37" s="40">
        <f t="shared" si="3"/>
        <v>0</v>
      </c>
      <c r="I37" s="38" t="e">
        <f t="shared" si="2"/>
        <v>#DIV/0!</v>
      </c>
    </row>
    <row r="38" spans="1:9" x14ac:dyDescent="0.2">
      <c r="A38" s="34" t="s">
        <v>570</v>
      </c>
      <c r="B38" s="104" t="s">
        <v>86</v>
      </c>
      <c r="C38" s="105" t="s">
        <v>994</v>
      </c>
      <c r="D38" s="106" t="s">
        <v>87</v>
      </c>
      <c r="E38" s="107" t="s">
        <v>51</v>
      </c>
      <c r="F38" s="110">
        <v>245.35199999999998</v>
      </c>
      <c r="G38" s="55"/>
      <c r="H38" s="40">
        <f t="shared" si="3"/>
        <v>0</v>
      </c>
      <c r="I38" s="38" t="e">
        <f t="shared" si="2"/>
        <v>#DIV/0!</v>
      </c>
    </row>
    <row r="39" spans="1:9" x14ac:dyDescent="0.2">
      <c r="A39" s="34" t="s">
        <v>571</v>
      </c>
      <c r="B39" s="104" t="s">
        <v>88</v>
      </c>
      <c r="C39" s="105" t="s">
        <v>994</v>
      </c>
      <c r="D39" s="106" t="s">
        <v>89</v>
      </c>
      <c r="E39" s="107" t="s">
        <v>3</v>
      </c>
      <c r="F39" s="110">
        <v>2208.1680000000001</v>
      </c>
      <c r="G39" s="55"/>
      <c r="H39" s="40">
        <f t="shared" si="3"/>
        <v>0</v>
      </c>
      <c r="I39" s="38" t="e">
        <f t="shared" si="2"/>
        <v>#DIV/0!</v>
      </c>
    </row>
    <row r="40" spans="1:9" x14ac:dyDescent="0.2">
      <c r="A40" s="34" t="s">
        <v>572</v>
      </c>
      <c r="B40" s="104" t="s">
        <v>90</v>
      </c>
      <c r="C40" s="105" t="s">
        <v>994</v>
      </c>
      <c r="D40" s="106" t="s">
        <v>91</v>
      </c>
      <c r="E40" s="107" t="s">
        <v>3</v>
      </c>
      <c r="F40" s="109">
        <v>245.352</v>
      </c>
      <c r="G40" s="55"/>
      <c r="H40" s="40">
        <f t="shared" si="3"/>
        <v>0</v>
      </c>
      <c r="I40" s="38" t="e">
        <f t="shared" si="2"/>
        <v>#DIV/0!</v>
      </c>
    </row>
    <row r="41" spans="1:9" x14ac:dyDescent="0.2">
      <c r="A41" s="34" t="s">
        <v>573</v>
      </c>
      <c r="B41" s="104" t="s">
        <v>92</v>
      </c>
      <c r="C41" s="105" t="s">
        <v>994</v>
      </c>
      <c r="D41" s="106" t="s">
        <v>93</v>
      </c>
      <c r="E41" s="107" t="s">
        <v>74</v>
      </c>
      <c r="F41" s="108">
        <v>24.5352</v>
      </c>
      <c r="G41" s="55"/>
      <c r="H41" s="40">
        <f t="shared" si="3"/>
        <v>0</v>
      </c>
      <c r="I41" s="38" t="e">
        <f t="shared" si="2"/>
        <v>#DIV/0!</v>
      </c>
    </row>
    <row r="42" spans="1:9" ht="25.5" x14ac:dyDescent="0.2">
      <c r="A42" s="34" t="s">
        <v>574</v>
      </c>
      <c r="B42" s="104" t="s">
        <v>94</v>
      </c>
      <c r="C42" s="105" t="s">
        <v>994</v>
      </c>
      <c r="D42" s="106" t="s">
        <v>95</v>
      </c>
      <c r="E42" s="107" t="s">
        <v>51</v>
      </c>
      <c r="F42" s="109">
        <v>93.072000000000003</v>
      </c>
      <c r="G42" s="55"/>
      <c r="H42" s="40">
        <f t="shared" si="3"/>
        <v>0</v>
      </c>
      <c r="I42" s="38" t="e">
        <f t="shared" si="2"/>
        <v>#DIV/0!</v>
      </c>
    </row>
    <row r="43" spans="1:9" x14ac:dyDescent="0.2">
      <c r="A43" s="34" t="s">
        <v>575</v>
      </c>
      <c r="B43" s="104" t="s">
        <v>96</v>
      </c>
      <c r="C43" s="105" t="s">
        <v>994</v>
      </c>
      <c r="D43" s="106" t="s">
        <v>97</v>
      </c>
      <c r="E43" s="107" t="s">
        <v>74</v>
      </c>
      <c r="F43" s="109">
        <v>24.5352</v>
      </c>
      <c r="G43" s="55"/>
      <c r="H43" s="40">
        <f t="shared" si="3"/>
        <v>0</v>
      </c>
      <c r="I43" s="38" t="e">
        <f t="shared" si="2"/>
        <v>#DIV/0!</v>
      </c>
    </row>
    <row r="44" spans="1:9" x14ac:dyDescent="0.2">
      <c r="A44" s="34" t="s">
        <v>576</v>
      </c>
      <c r="B44" s="104" t="s">
        <v>98</v>
      </c>
      <c r="C44" s="105" t="s">
        <v>994</v>
      </c>
      <c r="D44" s="106" t="s">
        <v>99</v>
      </c>
      <c r="E44" s="107" t="s">
        <v>74</v>
      </c>
      <c r="F44" s="109">
        <v>81.783999999999992</v>
      </c>
      <c r="G44" s="55"/>
      <c r="H44" s="40">
        <f t="shared" si="3"/>
        <v>0</v>
      </c>
      <c r="I44" s="38" t="e">
        <f t="shared" si="2"/>
        <v>#DIV/0!</v>
      </c>
    </row>
    <row r="45" spans="1:9" x14ac:dyDescent="0.2">
      <c r="A45" s="34" t="s">
        <v>577</v>
      </c>
      <c r="B45" s="104" t="s">
        <v>100</v>
      </c>
      <c r="C45" s="105" t="s">
        <v>994</v>
      </c>
      <c r="D45" s="106" t="s">
        <v>101</v>
      </c>
      <c r="E45" s="107" t="s">
        <v>74</v>
      </c>
      <c r="F45" s="108">
        <v>22.08</v>
      </c>
      <c r="G45" s="55"/>
      <c r="H45" s="40">
        <f t="shared" si="3"/>
        <v>0</v>
      </c>
      <c r="I45" s="38" t="e">
        <f t="shared" si="2"/>
        <v>#DIV/0!</v>
      </c>
    </row>
    <row r="46" spans="1:9" x14ac:dyDescent="0.2">
      <c r="A46" s="34" t="s">
        <v>578</v>
      </c>
      <c r="B46" s="104" t="s">
        <v>102</v>
      </c>
      <c r="C46" s="105" t="s">
        <v>994</v>
      </c>
      <c r="D46" s="106" t="s">
        <v>103</v>
      </c>
      <c r="E46" s="107" t="s">
        <v>51</v>
      </c>
      <c r="F46" s="110">
        <v>547.35</v>
      </c>
      <c r="G46" s="55"/>
      <c r="H46" s="40">
        <f t="shared" si="3"/>
        <v>0</v>
      </c>
      <c r="I46" s="38" t="e">
        <f t="shared" si="2"/>
        <v>#DIV/0!</v>
      </c>
    </row>
    <row r="47" spans="1:9" x14ac:dyDescent="0.2">
      <c r="A47" s="34" t="s">
        <v>579</v>
      </c>
      <c r="B47" s="104" t="s">
        <v>92</v>
      </c>
      <c r="C47" s="105" t="s">
        <v>994</v>
      </c>
      <c r="D47" s="106" t="s">
        <v>93</v>
      </c>
      <c r="E47" s="107" t="s">
        <v>74</v>
      </c>
      <c r="F47" s="109">
        <v>103.99650000000001</v>
      </c>
      <c r="G47" s="55"/>
      <c r="H47" s="40">
        <f t="shared" si="3"/>
        <v>0</v>
      </c>
      <c r="I47" s="38" t="e">
        <f t="shared" si="2"/>
        <v>#DIV/0!</v>
      </c>
    </row>
    <row r="48" spans="1:9" x14ac:dyDescent="0.2">
      <c r="A48" s="34" t="s">
        <v>580</v>
      </c>
      <c r="B48" s="104" t="s">
        <v>96</v>
      </c>
      <c r="C48" s="105" t="s">
        <v>994</v>
      </c>
      <c r="D48" s="106" t="s">
        <v>97</v>
      </c>
      <c r="E48" s="107" t="s">
        <v>74</v>
      </c>
      <c r="F48" s="108">
        <v>103.99650000000001</v>
      </c>
      <c r="G48" s="55"/>
      <c r="H48" s="40">
        <f t="shared" si="3"/>
        <v>0</v>
      </c>
      <c r="I48" s="38" t="e">
        <f t="shared" si="2"/>
        <v>#DIV/0!</v>
      </c>
    </row>
    <row r="49" spans="1:9" x14ac:dyDescent="0.2">
      <c r="A49" s="34" t="s">
        <v>581</v>
      </c>
      <c r="B49" s="104" t="s">
        <v>104</v>
      </c>
      <c r="C49" s="105" t="s">
        <v>961</v>
      </c>
      <c r="D49" s="106" t="s">
        <v>105</v>
      </c>
      <c r="E49" s="107" t="s">
        <v>51</v>
      </c>
      <c r="F49" s="110">
        <v>547.35</v>
      </c>
      <c r="G49" s="55"/>
      <c r="H49" s="40">
        <f t="shared" si="3"/>
        <v>0</v>
      </c>
      <c r="I49" s="38" t="e">
        <f t="shared" si="2"/>
        <v>#DIV/0!</v>
      </c>
    </row>
    <row r="50" spans="1:9" x14ac:dyDescent="0.2">
      <c r="A50" s="34" t="s">
        <v>582</v>
      </c>
      <c r="B50" s="104" t="s">
        <v>106</v>
      </c>
      <c r="C50" s="105" t="s">
        <v>961</v>
      </c>
      <c r="D50" s="106" t="s">
        <v>107</v>
      </c>
      <c r="E50" s="107" t="s">
        <v>3</v>
      </c>
      <c r="F50" s="110">
        <v>2189.4</v>
      </c>
      <c r="G50" s="55"/>
      <c r="H50" s="40">
        <f t="shared" si="3"/>
        <v>0</v>
      </c>
      <c r="I50" s="38" t="e">
        <f t="shared" si="2"/>
        <v>#DIV/0!</v>
      </c>
    </row>
    <row r="51" spans="1:9" x14ac:dyDescent="0.2">
      <c r="A51" s="34" t="s">
        <v>583</v>
      </c>
      <c r="B51" s="104" t="s">
        <v>108</v>
      </c>
      <c r="C51" s="105" t="s">
        <v>994</v>
      </c>
      <c r="D51" s="106" t="s">
        <v>109</v>
      </c>
      <c r="E51" s="107" t="s">
        <v>74</v>
      </c>
      <c r="F51" s="110">
        <v>1642.0500000000002</v>
      </c>
      <c r="G51" s="55"/>
      <c r="H51" s="40">
        <f t="shared" si="3"/>
        <v>0</v>
      </c>
      <c r="I51" s="38" t="e">
        <f t="shared" si="2"/>
        <v>#DIV/0!</v>
      </c>
    </row>
    <row r="52" spans="1:9" ht="25.5" x14ac:dyDescent="0.2">
      <c r="A52" s="34" t="s">
        <v>584</v>
      </c>
      <c r="B52" s="104" t="s">
        <v>110</v>
      </c>
      <c r="C52" s="105" t="s">
        <v>994</v>
      </c>
      <c r="D52" s="106" t="s">
        <v>111</v>
      </c>
      <c r="E52" s="107" t="s">
        <v>3</v>
      </c>
      <c r="F52" s="110">
        <v>8210.25</v>
      </c>
      <c r="G52" s="55"/>
      <c r="H52" s="40">
        <f t="shared" si="3"/>
        <v>0</v>
      </c>
      <c r="I52" s="38" t="e">
        <f t="shared" si="2"/>
        <v>#DIV/0!</v>
      </c>
    </row>
    <row r="53" spans="1:9" x14ac:dyDescent="0.2">
      <c r="A53" s="34" t="s">
        <v>585</v>
      </c>
      <c r="B53" s="104" t="s">
        <v>112</v>
      </c>
      <c r="C53" s="105" t="s">
        <v>994</v>
      </c>
      <c r="D53" s="106" t="s">
        <v>113</v>
      </c>
      <c r="E53" s="107" t="s">
        <v>51</v>
      </c>
      <c r="F53" s="109">
        <v>547.35</v>
      </c>
      <c r="G53" s="55"/>
      <c r="H53" s="40">
        <f t="shared" si="3"/>
        <v>0</v>
      </c>
      <c r="I53" s="38" t="e">
        <f t="shared" si="2"/>
        <v>#DIV/0!</v>
      </c>
    </row>
    <row r="54" spans="1:9" ht="38.25" x14ac:dyDescent="0.2">
      <c r="A54" s="34" t="s">
        <v>586</v>
      </c>
      <c r="B54" s="104" t="s">
        <v>114</v>
      </c>
      <c r="C54" s="105" t="s">
        <v>994</v>
      </c>
      <c r="D54" s="106" t="s">
        <v>115</v>
      </c>
      <c r="E54" s="107" t="s">
        <v>2</v>
      </c>
      <c r="F54" s="109">
        <v>20</v>
      </c>
      <c r="G54" s="55"/>
      <c r="H54" s="40">
        <f t="shared" si="3"/>
        <v>0</v>
      </c>
      <c r="I54" s="38" t="e">
        <f t="shared" si="2"/>
        <v>#DIV/0!</v>
      </c>
    </row>
    <row r="55" spans="1:9" ht="25.5" x14ac:dyDescent="0.2">
      <c r="A55" s="34" t="s">
        <v>587</v>
      </c>
      <c r="B55" s="104" t="s">
        <v>116</v>
      </c>
      <c r="C55" s="105" t="s">
        <v>995</v>
      </c>
      <c r="D55" s="106" t="s">
        <v>8</v>
      </c>
      <c r="E55" s="107" t="s">
        <v>0</v>
      </c>
      <c r="F55" s="109">
        <v>8</v>
      </c>
      <c r="G55" s="55"/>
      <c r="H55" s="40">
        <f t="shared" si="3"/>
        <v>0</v>
      </c>
      <c r="I55" s="38" t="e">
        <f t="shared" si="2"/>
        <v>#DIV/0!</v>
      </c>
    </row>
    <row r="56" spans="1:9" ht="25.5" x14ac:dyDescent="0.2">
      <c r="A56" s="34" t="s">
        <v>588</v>
      </c>
      <c r="B56" s="104" t="s">
        <v>117</v>
      </c>
      <c r="C56" s="105" t="s">
        <v>994</v>
      </c>
      <c r="D56" s="106" t="s">
        <v>118</v>
      </c>
      <c r="E56" s="107" t="s">
        <v>2</v>
      </c>
      <c r="F56" s="109">
        <v>40</v>
      </c>
      <c r="G56" s="55"/>
      <c r="H56" s="40">
        <f t="shared" si="3"/>
        <v>0</v>
      </c>
      <c r="I56" s="38" t="e">
        <f t="shared" si="2"/>
        <v>#DIV/0!</v>
      </c>
    </row>
    <row r="57" spans="1:9" x14ac:dyDescent="0.2">
      <c r="A57" s="34" t="s">
        <v>589</v>
      </c>
      <c r="B57" s="104" t="s">
        <v>119</v>
      </c>
      <c r="C57" s="105" t="s">
        <v>995</v>
      </c>
      <c r="D57" s="106" t="s">
        <v>17</v>
      </c>
      <c r="E57" s="107" t="s">
        <v>0</v>
      </c>
      <c r="F57" s="109">
        <v>8</v>
      </c>
      <c r="G57" s="55"/>
      <c r="H57" s="40">
        <f t="shared" si="3"/>
        <v>0</v>
      </c>
      <c r="I57" s="38" t="e">
        <f t="shared" si="2"/>
        <v>#DIV/0!</v>
      </c>
    </row>
    <row r="58" spans="1:9" x14ac:dyDescent="0.2">
      <c r="A58" s="34" t="s">
        <v>590</v>
      </c>
      <c r="B58" s="104" t="s">
        <v>120</v>
      </c>
      <c r="C58" s="105" t="s">
        <v>995</v>
      </c>
      <c r="D58" s="106" t="s">
        <v>16</v>
      </c>
      <c r="E58" s="107" t="s">
        <v>0</v>
      </c>
      <c r="F58" s="109">
        <v>1</v>
      </c>
      <c r="G58" s="55"/>
      <c r="H58" s="40">
        <f t="shared" si="3"/>
        <v>0</v>
      </c>
      <c r="I58" s="38" t="e">
        <f t="shared" si="2"/>
        <v>#DIV/0!</v>
      </c>
    </row>
    <row r="59" spans="1:9" ht="25.5" x14ac:dyDescent="0.2">
      <c r="A59" s="34" t="s">
        <v>591</v>
      </c>
      <c r="B59" s="104" t="s">
        <v>121</v>
      </c>
      <c r="C59" s="105" t="s">
        <v>994</v>
      </c>
      <c r="D59" s="106" t="s">
        <v>122</v>
      </c>
      <c r="E59" s="107" t="s">
        <v>2</v>
      </c>
      <c r="F59" s="109">
        <v>30</v>
      </c>
      <c r="G59" s="55"/>
      <c r="H59" s="40">
        <f t="shared" si="3"/>
        <v>0</v>
      </c>
      <c r="I59" s="38" t="e">
        <f t="shared" si="2"/>
        <v>#DIV/0!</v>
      </c>
    </row>
    <row r="60" spans="1:9" ht="25.5" x14ac:dyDescent="0.2">
      <c r="A60" s="34" t="s">
        <v>592</v>
      </c>
      <c r="B60" s="104" t="s">
        <v>123</v>
      </c>
      <c r="C60" s="105" t="s">
        <v>994</v>
      </c>
      <c r="D60" s="106" t="s">
        <v>124</v>
      </c>
      <c r="E60" s="107" t="s">
        <v>2</v>
      </c>
      <c r="F60" s="109">
        <v>100</v>
      </c>
      <c r="G60" s="55"/>
      <c r="H60" s="40">
        <f t="shared" si="3"/>
        <v>0</v>
      </c>
      <c r="I60" s="38" t="e">
        <f t="shared" si="2"/>
        <v>#DIV/0!</v>
      </c>
    </row>
    <row r="61" spans="1:9" ht="25.5" x14ac:dyDescent="0.2">
      <c r="A61" s="34" t="s">
        <v>593</v>
      </c>
      <c r="B61" s="104" t="s">
        <v>125</v>
      </c>
      <c r="C61" s="105" t="s">
        <v>994</v>
      </c>
      <c r="D61" s="106" t="s">
        <v>126</v>
      </c>
      <c r="E61" s="107" t="s">
        <v>2</v>
      </c>
      <c r="F61" s="109">
        <v>40</v>
      </c>
      <c r="G61" s="55"/>
      <c r="H61" s="40">
        <f t="shared" si="3"/>
        <v>0</v>
      </c>
      <c r="I61" s="38" t="e">
        <f t="shared" si="2"/>
        <v>#DIV/0!</v>
      </c>
    </row>
    <row r="62" spans="1:9" x14ac:dyDescent="0.2">
      <c r="A62" s="34" t="s">
        <v>594</v>
      </c>
      <c r="B62" s="104" t="s">
        <v>127</v>
      </c>
      <c r="C62" s="105" t="s">
        <v>994</v>
      </c>
      <c r="D62" s="106" t="s">
        <v>128</v>
      </c>
      <c r="E62" s="107" t="s">
        <v>2</v>
      </c>
      <c r="F62" s="109">
        <v>288</v>
      </c>
      <c r="G62" s="55"/>
      <c r="H62" s="40">
        <f t="shared" si="3"/>
        <v>0</v>
      </c>
      <c r="I62" s="38" t="e">
        <f t="shared" si="2"/>
        <v>#DIV/0!</v>
      </c>
    </row>
    <row r="63" spans="1:9" ht="25.5" x14ac:dyDescent="0.2">
      <c r="A63" s="34" t="s">
        <v>595</v>
      </c>
      <c r="B63" s="104" t="s">
        <v>129</v>
      </c>
      <c r="C63" s="105" t="s">
        <v>961</v>
      </c>
      <c r="D63" s="106" t="s">
        <v>130</v>
      </c>
      <c r="E63" s="107" t="s">
        <v>2</v>
      </c>
      <c r="F63" s="109">
        <v>55</v>
      </c>
      <c r="G63" s="55"/>
      <c r="H63" s="40">
        <f t="shared" si="3"/>
        <v>0</v>
      </c>
      <c r="I63" s="38" t="e">
        <f t="shared" ref="I63:I94" si="4">H63/$G$397</f>
        <v>#DIV/0!</v>
      </c>
    </row>
    <row r="64" spans="1:9" x14ac:dyDescent="0.2">
      <c r="A64" s="34" t="s">
        <v>596</v>
      </c>
      <c r="B64" s="104" t="s">
        <v>131</v>
      </c>
      <c r="C64" s="105" t="s">
        <v>994</v>
      </c>
      <c r="D64" s="106" t="s">
        <v>132</v>
      </c>
      <c r="E64" s="107" t="s">
        <v>2</v>
      </c>
      <c r="F64" s="109">
        <v>12</v>
      </c>
      <c r="G64" s="55"/>
      <c r="H64" s="40">
        <f t="shared" si="3"/>
        <v>0</v>
      </c>
      <c r="I64" s="38" t="e">
        <f t="shared" si="4"/>
        <v>#DIV/0!</v>
      </c>
    </row>
    <row r="65" spans="1:9" x14ac:dyDescent="0.2">
      <c r="A65" s="34" t="s">
        <v>597</v>
      </c>
      <c r="B65" s="104" t="s">
        <v>133</v>
      </c>
      <c r="C65" s="105" t="s">
        <v>994</v>
      </c>
      <c r="D65" s="106" t="s">
        <v>134</v>
      </c>
      <c r="E65" s="107" t="s">
        <v>2</v>
      </c>
      <c r="F65" s="109">
        <v>50</v>
      </c>
      <c r="G65" s="55"/>
      <c r="H65" s="40">
        <f t="shared" si="3"/>
        <v>0</v>
      </c>
      <c r="I65" s="38" t="e">
        <f t="shared" si="4"/>
        <v>#DIV/0!</v>
      </c>
    </row>
    <row r="66" spans="1:9" ht="25.5" x14ac:dyDescent="0.2">
      <c r="A66" s="34" t="s">
        <v>598</v>
      </c>
      <c r="B66" s="104" t="s">
        <v>135</v>
      </c>
      <c r="C66" s="105" t="s">
        <v>961</v>
      </c>
      <c r="D66" s="106" t="s">
        <v>136</v>
      </c>
      <c r="E66" s="107" t="s">
        <v>0</v>
      </c>
      <c r="F66" s="109">
        <v>6</v>
      </c>
      <c r="G66" s="55"/>
      <c r="H66" s="40">
        <f t="shared" si="3"/>
        <v>0</v>
      </c>
      <c r="I66" s="38" t="e">
        <f t="shared" si="4"/>
        <v>#DIV/0!</v>
      </c>
    </row>
    <row r="67" spans="1:9" x14ac:dyDescent="0.2">
      <c r="A67" s="34" t="s">
        <v>599</v>
      </c>
      <c r="B67" s="104" t="s">
        <v>137</v>
      </c>
      <c r="C67" s="105" t="s">
        <v>994</v>
      </c>
      <c r="D67" s="106" t="s">
        <v>138</v>
      </c>
      <c r="E67" s="107" t="s">
        <v>0</v>
      </c>
      <c r="F67" s="109">
        <v>29</v>
      </c>
      <c r="G67" s="55"/>
      <c r="H67" s="40">
        <f t="shared" si="3"/>
        <v>0</v>
      </c>
      <c r="I67" s="38" t="e">
        <f t="shared" si="4"/>
        <v>#DIV/0!</v>
      </c>
    </row>
    <row r="68" spans="1:9" x14ac:dyDescent="0.2">
      <c r="A68" s="34" t="s">
        <v>600</v>
      </c>
      <c r="B68" s="104" t="s">
        <v>139</v>
      </c>
      <c r="C68" s="105" t="s">
        <v>994</v>
      </c>
      <c r="D68" s="106" t="s">
        <v>140</v>
      </c>
      <c r="E68" s="107" t="s">
        <v>0</v>
      </c>
      <c r="F68" s="109">
        <v>6</v>
      </c>
      <c r="G68" s="55"/>
      <c r="H68" s="40">
        <f t="shared" si="3"/>
        <v>0</v>
      </c>
      <c r="I68" s="38" t="e">
        <f t="shared" si="4"/>
        <v>#DIV/0!</v>
      </c>
    </row>
    <row r="69" spans="1:9" x14ac:dyDescent="0.2">
      <c r="A69" s="34" t="s">
        <v>601</v>
      </c>
      <c r="B69" s="104" t="s">
        <v>141</v>
      </c>
      <c r="C69" s="105" t="s">
        <v>994</v>
      </c>
      <c r="D69" s="106" t="s">
        <v>142</v>
      </c>
      <c r="E69" s="107" t="s">
        <v>0</v>
      </c>
      <c r="F69" s="109">
        <v>6</v>
      </c>
      <c r="G69" s="55"/>
      <c r="H69" s="40">
        <f t="shared" si="3"/>
        <v>0</v>
      </c>
      <c r="I69" s="38" t="e">
        <f t="shared" si="4"/>
        <v>#DIV/0!</v>
      </c>
    </row>
    <row r="70" spans="1:9" x14ac:dyDescent="0.2">
      <c r="A70" s="34" t="s">
        <v>602</v>
      </c>
      <c r="B70" s="104" t="s">
        <v>143</v>
      </c>
      <c r="C70" s="105" t="s">
        <v>994</v>
      </c>
      <c r="D70" s="106" t="s">
        <v>144</v>
      </c>
      <c r="E70" s="107" t="s">
        <v>0</v>
      </c>
      <c r="F70" s="109">
        <v>3</v>
      </c>
      <c r="G70" s="55"/>
      <c r="H70" s="40">
        <f t="shared" si="3"/>
        <v>0</v>
      </c>
      <c r="I70" s="38" t="e">
        <f t="shared" si="4"/>
        <v>#DIV/0!</v>
      </c>
    </row>
    <row r="71" spans="1:9" x14ac:dyDescent="0.2">
      <c r="A71" s="34" t="s">
        <v>603</v>
      </c>
      <c r="B71" s="104" t="s">
        <v>145</v>
      </c>
      <c r="C71" s="105" t="s">
        <v>961</v>
      </c>
      <c r="D71" s="106" t="s">
        <v>146</v>
      </c>
      <c r="E71" s="107" t="s">
        <v>0</v>
      </c>
      <c r="F71" s="109">
        <v>36</v>
      </c>
      <c r="G71" s="55"/>
      <c r="H71" s="40">
        <f t="shared" si="3"/>
        <v>0</v>
      </c>
      <c r="I71" s="38" t="e">
        <f t="shared" si="4"/>
        <v>#DIV/0!</v>
      </c>
    </row>
    <row r="72" spans="1:9" x14ac:dyDescent="0.2">
      <c r="A72" s="34" t="s">
        <v>604</v>
      </c>
      <c r="B72" s="104" t="s">
        <v>147</v>
      </c>
      <c r="C72" s="105" t="s">
        <v>994</v>
      </c>
      <c r="D72" s="106" t="s">
        <v>148</v>
      </c>
      <c r="E72" s="107" t="s">
        <v>0</v>
      </c>
      <c r="F72" s="109">
        <v>21</v>
      </c>
      <c r="G72" s="55"/>
      <c r="H72" s="40">
        <f t="shared" si="3"/>
        <v>0</v>
      </c>
      <c r="I72" s="38" t="e">
        <f t="shared" si="4"/>
        <v>#DIV/0!</v>
      </c>
    </row>
    <row r="73" spans="1:9" x14ac:dyDescent="0.2">
      <c r="A73" s="34" t="s">
        <v>605</v>
      </c>
      <c r="B73" s="104" t="s">
        <v>149</v>
      </c>
      <c r="C73" s="105" t="s">
        <v>994</v>
      </c>
      <c r="D73" s="106" t="s">
        <v>150</v>
      </c>
      <c r="E73" s="107" t="s">
        <v>0</v>
      </c>
      <c r="F73" s="109">
        <v>2</v>
      </c>
      <c r="G73" s="55"/>
      <c r="H73" s="40">
        <f t="shared" si="3"/>
        <v>0</v>
      </c>
      <c r="I73" s="38" t="e">
        <f t="shared" si="4"/>
        <v>#DIV/0!</v>
      </c>
    </row>
    <row r="74" spans="1:9" ht="25.5" x14ac:dyDescent="0.2">
      <c r="A74" s="34" t="s">
        <v>606</v>
      </c>
      <c r="B74" s="104" t="s">
        <v>151</v>
      </c>
      <c r="C74" s="105" t="s">
        <v>994</v>
      </c>
      <c r="D74" s="106" t="s">
        <v>152</v>
      </c>
      <c r="E74" s="107" t="s">
        <v>0</v>
      </c>
      <c r="F74" s="109">
        <v>8</v>
      </c>
      <c r="G74" s="55"/>
      <c r="H74" s="40">
        <f t="shared" si="3"/>
        <v>0</v>
      </c>
      <c r="I74" s="38" t="e">
        <f t="shared" si="4"/>
        <v>#DIV/0!</v>
      </c>
    </row>
    <row r="75" spans="1:9" ht="25.5" x14ac:dyDescent="0.2">
      <c r="A75" s="34" t="s">
        <v>607</v>
      </c>
      <c r="B75" s="104" t="s">
        <v>153</v>
      </c>
      <c r="C75" s="105" t="s">
        <v>994</v>
      </c>
      <c r="D75" s="106" t="s">
        <v>154</v>
      </c>
      <c r="E75" s="107" t="s">
        <v>0</v>
      </c>
      <c r="F75" s="109">
        <v>40</v>
      </c>
      <c r="G75" s="55"/>
      <c r="H75" s="40">
        <f t="shared" si="3"/>
        <v>0</v>
      </c>
      <c r="I75" s="38" t="e">
        <f t="shared" si="4"/>
        <v>#DIV/0!</v>
      </c>
    </row>
    <row r="76" spans="1:9" ht="25.5" x14ac:dyDescent="0.2">
      <c r="A76" s="34" t="s">
        <v>608</v>
      </c>
      <c r="B76" s="104" t="s">
        <v>155</v>
      </c>
      <c r="C76" s="105" t="s">
        <v>994</v>
      </c>
      <c r="D76" s="106" t="s">
        <v>156</v>
      </c>
      <c r="E76" s="107" t="s">
        <v>0</v>
      </c>
      <c r="F76" s="109">
        <v>16</v>
      </c>
      <c r="G76" s="55"/>
      <c r="H76" s="40">
        <f t="shared" si="3"/>
        <v>0</v>
      </c>
      <c r="I76" s="38" t="e">
        <f t="shared" si="4"/>
        <v>#DIV/0!</v>
      </c>
    </row>
    <row r="77" spans="1:9" ht="25.5" x14ac:dyDescent="0.2">
      <c r="A77" s="34" t="s">
        <v>609</v>
      </c>
      <c r="B77" s="104" t="s">
        <v>157</v>
      </c>
      <c r="C77" s="105" t="s">
        <v>994</v>
      </c>
      <c r="D77" s="106" t="s">
        <v>158</v>
      </c>
      <c r="E77" s="107" t="s">
        <v>0</v>
      </c>
      <c r="F77" s="109">
        <v>22</v>
      </c>
      <c r="G77" s="55"/>
      <c r="H77" s="40">
        <f t="shared" si="3"/>
        <v>0</v>
      </c>
      <c r="I77" s="38" t="e">
        <f t="shared" si="4"/>
        <v>#DIV/0!</v>
      </c>
    </row>
    <row r="78" spans="1:9" ht="25.5" x14ac:dyDescent="0.2">
      <c r="A78" s="34" t="s">
        <v>610</v>
      </c>
      <c r="B78" s="104" t="s">
        <v>159</v>
      </c>
      <c r="C78" s="105" t="s">
        <v>994</v>
      </c>
      <c r="D78" s="106" t="s">
        <v>160</v>
      </c>
      <c r="E78" s="107" t="s">
        <v>0</v>
      </c>
      <c r="F78" s="109">
        <v>5</v>
      </c>
      <c r="G78" s="55"/>
      <c r="H78" s="40">
        <f t="shared" si="3"/>
        <v>0</v>
      </c>
      <c r="I78" s="38" t="e">
        <f t="shared" si="4"/>
        <v>#DIV/0!</v>
      </c>
    </row>
    <row r="79" spans="1:9" ht="25.5" x14ac:dyDescent="0.2">
      <c r="A79" s="34" t="s">
        <v>611</v>
      </c>
      <c r="B79" s="104" t="s">
        <v>161</v>
      </c>
      <c r="C79" s="105" t="s">
        <v>994</v>
      </c>
      <c r="D79" s="106" t="s">
        <v>162</v>
      </c>
      <c r="E79" s="107" t="s">
        <v>2</v>
      </c>
      <c r="F79" s="109">
        <v>240</v>
      </c>
      <c r="G79" s="55"/>
      <c r="H79" s="40">
        <f t="shared" si="3"/>
        <v>0</v>
      </c>
      <c r="I79" s="38" t="e">
        <f t="shared" si="4"/>
        <v>#DIV/0!</v>
      </c>
    </row>
    <row r="80" spans="1:9" ht="25.5" x14ac:dyDescent="0.2">
      <c r="A80" s="34" t="s">
        <v>612</v>
      </c>
      <c r="B80" s="104" t="s">
        <v>163</v>
      </c>
      <c r="C80" s="105" t="s">
        <v>994</v>
      </c>
      <c r="D80" s="106" t="s">
        <v>164</v>
      </c>
      <c r="E80" s="107" t="s">
        <v>0</v>
      </c>
      <c r="F80" s="109">
        <v>22</v>
      </c>
      <c r="G80" s="55"/>
      <c r="H80" s="40">
        <f t="shared" si="3"/>
        <v>0</v>
      </c>
      <c r="I80" s="38" t="e">
        <f t="shared" si="4"/>
        <v>#DIV/0!</v>
      </c>
    </row>
    <row r="81" spans="1:9" ht="25.5" x14ac:dyDescent="0.2">
      <c r="A81" s="34" t="s">
        <v>613</v>
      </c>
      <c r="B81" s="104" t="s">
        <v>165</v>
      </c>
      <c r="C81" s="105" t="s">
        <v>961</v>
      </c>
      <c r="D81" s="106" t="s">
        <v>166</v>
      </c>
      <c r="E81" s="107" t="s">
        <v>2</v>
      </c>
      <c r="F81" s="109">
        <v>520</v>
      </c>
      <c r="G81" s="55"/>
      <c r="H81" s="40">
        <f t="shared" si="3"/>
        <v>0</v>
      </c>
      <c r="I81" s="38" t="e">
        <f t="shared" si="4"/>
        <v>#DIV/0!</v>
      </c>
    </row>
    <row r="82" spans="1:9" ht="25.5" x14ac:dyDescent="0.2">
      <c r="A82" s="34" t="s">
        <v>614</v>
      </c>
      <c r="B82" s="104" t="s">
        <v>167</v>
      </c>
      <c r="C82" s="105" t="s">
        <v>994</v>
      </c>
      <c r="D82" s="106" t="s">
        <v>168</v>
      </c>
      <c r="E82" s="107" t="s">
        <v>0</v>
      </c>
      <c r="F82" s="109">
        <v>27</v>
      </c>
      <c r="G82" s="55"/>
      <c r="H82" s="40">
        <f t="shared" si="3"/>
        <v>0</v>
      </c>
      <c r="I82" s="38" t="e">
        <f t="shared" si="4"/>
        <v>#DIV/0!</v>
      </c>
    </row>
    <row r="83" spans="1:9" x14ac:dyDescent="0.2">
      <c r="A83" s="34" t="s">
        <v>615</v>
      </c>
      <c r="B83" s="104" t="s">
        <v>169</v>
      </c>
      <c r="C83" s="105" t="s">
        <v>994</v>
      </c>
      <c r="D83" s="106" t="s">
        <v>170</v>
      </c>
      <c r="E83" s="107" t="s">
        <v>0</v>
      </c>
      <c r="F83" s="109">
        <v>40</v>
      </c>
      <c r="G83" s="55"/>
      <c r="H83" s="40">
        <f t="shared" si="3"/>
        <v>0</v>
      </c>
      <c r="I83" s="38" t="e">
        <f t="shared" si="4"/>
        <v>#DIV/0!</v>
      </c>
    </row>
    <row r="84" spans="1:9" ht="38.25" x14ac:dyDescent="0.2">
      <c r="A84" s="34" t="s">
        <v>616</v>
      </c>
      <c r="B84" s="104" t="s">
        <v>171</v>
      </c>
      <c r="C84" s="105" t="s">
        <v>994</v>
      </c>
      <c r="D84" s="106" t="s">
        <v>172</v>
      </c>
      <c r="E84" s="107" t="s">
        <v>0</v>
      </c>
      <c r="F84" s="109">
        <v>80</v>
      </c>
      <c r="G84" s="55"/>
      <c r="H84" s="40">
        <f t="shared" si="3"/>
        <v>0</v>
      </c>
      <c r="I84" s="38" t="e">
        <f t="shared" si="4"/>
        <v>#DIV/0!</v>
      </c>
    </row>
    <row r="85" spans="1:9" ht="25.5" x14ac:dyDescent="0.2">
      <c r="A85" s="34" t="s">
        <v>617</v>
      </c>
      <c r="B85" s="104" t="s">
        <v>173</v>
      </c>
      <c r="C85" s="105" t="s">
        <v>994</v>
      </c>
      <c r="D85" s="106" t="s">
        <v>174</v>
      </c>
      <c r="E85" s="107" t="s">
        <v>2</v>
      </c>
      <c r="F85" s="109">
        <v>2000</v>
      </c>
      <c r="G85" s="55"/>
      <c r="H85" s="40">
        <f t="shared" si="3"/>
        <v>0</v>
      </c>
      <c r="I85" s="38" t="e">
        <f t="shared" si="4"/>
        <v>#DIV/0!</v>
      </c>
    </row>
    <row r="86" spans="1:9" ht="25.5" x14ac:dyDescent="0.2">
      <c r="A86" s="34" t="s">
        <v>618</v>
      </c>
      <c r="B86" s="104" t="s">
        <v>175</v>
      </c>
      <c r="C86" s="105" t="s">
        <v>994</v>
      </c>
      <c r="D86" s="106" t="s">
        <v>176</v>
      </c>
      <c r="E86" s="107" t="s">
        <v>2</v>
      </c>
      <c r="F86" s="109">
        <v>600</v>
      </c>
      <c r="G86" s="55"/>
      <c r="H86" s="40">
        <f t="shared" si="3"/>
        <v>0</v>
      </c>
      <c r="I86" s="38" t="e">
        <f t="shared" si="4"/>
        <v>#DIV/0!</v>
      </c>
    </row>
    <row r="87" spans="1:9" ht="25.5" x14ac:dyDescent="0.2">
      <c r="A87" s="34" t="s">
        <v>619</v>
      </c>
      <c r="B87" s="104" t="s">
        <v>177</v>
      </c>
      <c r="C87" s="105" t="s">
        <v>994</v>
      </c>
      <c r="D87" s="106" t="s">
        <v>178</v>
      </c>
      <c r="E87" s="107" t="s">
        <v>2</v>
      </c>
      <c r="F87" s="109">
        <v>120</v>
      </c>
      <c r="G87" s="55"/>
      <c r="H87" s="40">
        <f t="shared" si="3"/>
        <v>0</v>
      </c>
      <c r="I87" s="38" t="e">
        <f t="shared" si="4"/>
        <v>#DIV/0!</v>
      </c>
    </row>
    <row r="88" spans="1:9" ht="25.5" x14ac:dyDescent="0.2">
      <c r="A88" s="34" t="s">
        <v>620</v>
      </c>
      <c r="B88" s="104" t="s">
        <v>179</v>
      </c>
      <c r="C88" s="105" t="s">
        <v>994</v>
      </c>
      <c r="D88" s="106" t="s">
        <v>180</v>
      </c>
      <c r="E88" s="107" t="s">
        <v>2</v>
      </c>
      <c r="F88" s="109">
        <v>60</v>
      </c>
      <c r="G88" s="55"/>
      <c r="H88" s="40">
        <f t="shared" si="3"/>
        <v>0</v>
      </c>
      <c r="I88" s="38" t="e">
        <f t="shared" si="4"/>
        <v>#DIV/0!</v>
      </c>
    </row>
    <row r="89" spans="1:9" ht="25.5" x14ac:dyDescent="0.2">
      <c r="A89" s="34" t="s">
        <v>621</v>
      </c>
      <c r="B89" s="104" t="s">
        <v>181</v>
      </c>
      <c r="C89" s="105" t="s">
        <v>994</v>
      </c>
      <c r="D89" s="106" t="s">
        <v>182</v>
      </c>
      <c r="E89" s="107" t="s">
        <v>183</v>
      </c>
      <c r="F89" s="109">
        <v>2</v>
      </c>
      <c r="G89" s="55"/>
      <c r="H89" s="40">
        <f t="shared" si="3"/>
        <v>0</v>
      </c>
      <c r="I89" s="38" t="e">
        <f t="shared" si="4"/>
        <v>#DIV/0!</v>
      </c>
    </row>
    <row r="90" spans="1:9" x14ac:dyDescent="0.2">
      <c r="A90" s="34" t="s">
        <v>622</v>
      </c>
      <c r="B90" s="104" t="s">
        <v>184</v>
      </c>
      <c r="C90" s="105" t="s">
        <v>994</v>
      </c>
      <c r="D90" s="106" t="s">
        <v>185</v>
      </c>
      <c r="E90" s="107" t="s">
        <v>0</v>
      </c>
      <c r="F90" s="109">
        <v>2</v>
      </c>
      <c r="G90" s="55"/>
      <c r="H90" s="40">
        <f t="shared" si="3"/>
        <v>0</v>
      </c>
      <c r="I90" s="38" t="e">
        <f t="shared" si="4"/>
        <v>#DIV/0!</v>
      </c>
    </row>
    <row r="91" spans="1:9" x14ac:dyDescent="0.2">
      <c r="A91" s="34" t="s">
        <v>623</v>
      </c>
      <c r="B91" s="104" t="s">
        <v>186</v>
      </c>
      <c r="C91" s="105" t="s">
        <v>994</v>
      </c>
      <c r="D91" s="106" t="s">
        <v>187</v>
      </c>
      <c r="E91" s="107" t="s">
        <v>0</v>
      </c>
      <c r="F91" s="109">
        <v>18</v>
      </c>
      <c r="G91" s="55"/>
      <c r="H91" s="40">
        <f t="shared" si="3"/>
        <v>0</v>
      </c>
      <c r="I91" s="38" t="e">
        <f t="shared" si="4"/>
        <v>#DIV/0!</v>
      </c>
    </row>
    <row r="92" spans="1:9" x14ac:dyDescent="0.2">
      <c r="A92" s="34" t="s">
        <v>624</v>
      </c>
      <c r="B92" s="104" t="s">
        <v>188</v>
      </c>
      <c r="C92" s="105" t="s">
        <v>994</v>
      </c>
      <c r="D92" s="106" t="s">
        <v>189</v>
      </c>
      <c r="E92" s="107" t="s">
        <v>0</v>
      </c>
      <c r="F92" s="109">
        <v>12</v>
      </c>
      <c r="G92" s="55"/>
      <c r="H92" s="40">
        <f t="shared" si="3"/>
        <v>0</v>
      </c>
      <c r="I92" s="38" t="e">
        <f t="shared" si="4"/>
        <v>#DIV/0!</v>
      </c>
    </row>
    <row r="93" spans="1:9" ht="38.25" x14ac:dyDescent="0.2">
      <c r="A93" s="34" t="s">
        <v>625</v>
      </c>
      <c r="B93" s="104" t="s">
        <v>190</v>
      </c>
      <c r="C93" s="105" t="s">
        <v>994</v>
      </c>
      <c r="D93" s="106" t="s">
        <v>191</v>
      </c>
      <c r="E93" s="107" t="s">
        <v>0</v>
      </c>
      <c r="F93" s="109">
        <v>14</v>
      </c>
      <c r="G93" s="55"/>
      <c r="H93" s="40">
        <f t="shared" si="3"/>
        <v>0</v>
      </c>
      <c r="I93" s="38" t="e">
        <f t="shared" si="4"/>
        <v>#DIV/0!</v>
      </c>
    </row>
    <row r="94" spans="1:9" x14ac:dyDescent="0.2">
      <c r="A94" s="34" t="s">
        <v>626</v>
      </c>
      <c r="B94" s="104" t="s">
        <v>192</v>
      </c>
      <c r="C94" s="105" t="s">
        <v>994</v>
      </c>
      <c r="D94" s="106" t="s">
        <v>193</v>
      </c>
      <c r="E94" s="107" t="s">
        <v>2</v>
      </c>
      <c r="F94" s="109">
        <v>322</v>
      </c>
      <c r="G94" s="55"/>
      <c r="H94" s="40">
        <f t="shared" si="3"/>
        <v>0</v>
      </c>
      <c r="I94" s="38" t="e">
        <f t="shared" si="4"/>
        <v>#DIV/0!</v>
      </c>
    </row>
    <row r="95" spans="1:9" x14ac:dyDescent="0.2">
      <c r="A95" s="34" t="s">
        <v>627</v>
      </c>
      <c r="B95" s="104" t="s">
        <v>194</v>
      </c>
      <c r="C95" s="105" t="s">
        <v>994</v>
      </c>
      <c r="D95" s="106" t="s">
        <v>195</v>
      </c>
      <c r="E95" s="107" t="s">
        <v>0</v>
      </c>
      <c r="F95" s="109">
        <v>10</v>
      </c>
      <c r="G95" s="55"/>
      <c r="H95" s="40">
        <f t="shared" si="3"/>
        <v>0</v>
      </c>
      <c r="I95" s="38" t="e">
        <f t="shared" ref="I95:I126" si="5">H95/$G$397</f>
        <v>#DIV/0!</v>
      </c>
    </row>
    <row r="96" spans="1:9" x14ac:dyDescent="0.2">
      <c r="A96" s="34" t="s">
        <v>628</v>
      </c>
      <c r="B96" s="104" t="s">
        <v>196</v>
      </c>
      <c r="C96" s="105" t="s">
        <v>994</v>
      </c>
      <c r="D96" s="106" t="s">
        <v>197</v>
      </c>
      <c r="E96" s="107" t="s">
        <v>0</v>
      </c>
      <c r="F96" s="109">
        <v>10</v>
      </c>
      <c r="G96" s="55"/>
      <c r="H96" s="40">
        <f t="shared" ref="H96:H131" si="6">F96*G96</f>
        <v>0</v>
      </c>
      <c r="I96" s="38" t="e">
        <f t="shared" si="5"/>
        <v>#DIV/0!</v>
      </c>
    </row>
    <row r="97" spans="1:9" x14ac:dyDescent="0.2">
      <c r="A97" s="34" t="s">
        <v>629</v>
      </c>
      <c r="B97" s="104" t="s">
        <v>198</v>
      </c>
      <c r="C97" s="105" t="s">
        <v>994</v>
      </c>
      <c r="D97" s="106" t="s">
        <v>199</v>
      </c>
      <c r="E97" s="107" t="s">
        <v>0</v>
      </c>
      <c r="F97" s="109">
        <v>33</v>
      </c>
      <c r="G97" s="55"/>
      <c r="H97" s="40">
        <f t="shared" si="6"/>
        <v>0</v>
      </c>
      <c r="I97" s="38" t="e">
        <f t="shared" si="5"/>
        <v>#DIV/0!</v>
      </c>
    </row>
    <row r="98" spans="1:9" ht="25.5" x14ac:dyDescent="0.2">
      <c r="A98" s="34" t="s">
        <v>630</v>
      </c>
      <c r="B98" s="104" t="s">
        <v>200</v>
      </c>
      <c r="C98" s="105" t="s">
        <v>994</v>
      </c>
      <c r="D98" s="106" t="s">
        <v>201</v>
      </c>
      <c r="E98" s="107" t="s">
        <v>51</v>
      </c>
      <c r="F98" s="109">
        <v>35.64</v>
      </c>
      <c r="G98" s="55"/>
      <c r="H98" s="40">
        <f t="shared" si="6"/>
        <v>0</v>
      </c>
      <c r="I98" s="38" t="e">
        <f t="shared" si="5"/>
        <v>#DIV/0!</v>
      </c>
    </row>
    <row r="99" spans="1:9" ht="25.5" x14ac:dyDescent="0.2">
      <c r="A99" s="34" t="s">
        <v>631</v>
      </c>
      <c r="B99" s="104" t="s">
        <v>202</v>
      </c>
      <c r="C99" s="105" t="s">
        <v>995</v>
      </c>
      <c r="D99" s="106" t="s">
        <v>6</v>
      </c>
      <c r="E99" s="107" t="s">
        <v>51</v>
      </c>
      <c r="F99" s="109">
        <v>30.599999999999998</v>
      </c>
      <c r="G99" s="55"/>
      <c r="H99" s="40">
        <f t="shared" si="6"/>
        <v>0</v>
      </c>
      <c r="I99" s="38" t="e">
        <f t="shared" si="5"/>
        <v>#DIV/0!</v>
      </c>
    </row>
    <row r="100" spans="1:9" ht="25.5" x14ac:dyDescent="0.2">
      <c r="A100" s="34" t="s">
        <v>632</v>
      </c>
      <c r="B100" s="104" t="s">
        <v>203</v>
      </c>
      <c r="C100" s="105" t="s">
        <v>994</v>
      </c>
      <c r="D100" s="106" t="s">
        <v>204</v>
      </c>
      <c r="E100" s="107" t="s">
        <v>51</v>
      </c>
      <c r="F100" s="109">
        <v>30.599999999999998</v>
      </c>
      <c r="G100" s="55"/>
      <c r="H100" s="40">
        <f t="shared" si="6"/>
        <v>0</v>
      </c>
      <c r="I100" s="38" t="e">
        <f t="shared" si="5"/>
        <v>#DIV/0!</v>
      </c>
    </row>
    <row r="101" spans="1:9" x14ac:dyDescent="0.2">
      <c r="A101" s="34" t="s">
        <v>633</v>
      </c>
      <c r="B101" s="104" t="s">
        <v>205</v>
      </c>
      <c r="C101" s="105" t="s">
        <v>994</v>
      </c>
      <c r="D101" s="106" t="s">
        <v>206</v>
      </c>
      <c r="E101" s="107" t="s">
        <v>51</v>
      </c>
      <c r="F101" s="109">
        <v>1365.66</v>
      </c>
      <c r="G101" s="55"/>
      <c r="H101" s="40">
        <f t="shared" si="6"/>
        <v>0</v>
      </c>
      <c r="I101" s="38" t="e">
        <f t="shared" si="5"/>
        <v>#DIV/0!</v>
      </c>
    </row>
    <row r="102" spans="1:9" x14ac:dyDescent="0.2">
      <c r="A102" s="34" t="s">
        <v>634</v>
      </c>
      <c r="B102" s="104" t="s">
        <v>207</v>
      </c>
      <c r="C102" s="105" t="s">
        <v>994</v>
      </c>
      <c r="D102" s="106" t="s">
        <v>208</v>
      </c>
      <c r="E102" s="107" t="s">
        <v>51</v>
      </c>
      <c r="F102" s="109">
        <v>770.87999999999988</v>
      </c>
      <c r="G102" s="55"/>
      <c r="H102" s="40">
        <f t="shared" si="6"/>
        <v>0</v>
      </c>
      <c r="I102" s="38" t="e">
        <f t="shared" si="5"/>
        <v>#DIV/0!</v>
      </c>
    </row>
    <row r="103" spans="1:9" ht="25.5" x14ac:dyDescent="0.2">
      <c r="A103" s="34" t="s">
        <v>635</v>
      </c>
      <c r="B103" s="104" t="s">
        <v>209</v>
      </c>
      <c r="C103" s="105" t="s">
        <v>994</v>
      </c>
      <c r="D103" s="106" t="s">
        <v>210</v>
      </c>
      <c r="E103" s="107" t="s">
        <v>51</v>
      </c>
      <c r="F103" s="109">
        <v>1365.66</v>
      </c>
      <c r="G103" s="55"/>
      <c r="H103" s="40">
        <f t="shared" si="6"/>
        <v>0</v>
      </c>
      <c r="I103" s="38" t="e">
        <f t="shared" si="5"/>
        <v>#DIV/0!</v>
      </c>
    </row>
    <row r="104" spans="1:9" ht="25.5" x14ac:dyDescent="0.2">
      <c r="A104" s="34" t="s">
        <v>636</v>
      </c>
      <c r="B104" s="104" t="s">
        <v>211</v>
      </c>
      <c r="C104" s="105" t="s">
        <v>994</v>
      </c>
      <c r="D104" s="106" t="s">
        <v>212</v>
      </c>
      <c r="E104" s="107" t="s">
        <v>51</v>
      </c>
      <c r="F104" s="109">
        <v>770.87999999999988</v>
      </c>
      <c r="G104" s="55"/>
      <c r="H104" s="40">
        <f t="shared" si="6"/>
        <v>0</v>
      </c>
      <c r="I104" s="38" t="e">
        <f t="shared" si="5"/>
        <v>#DIV/0!</v>
      </c>
    </row>
    <row r="105" spans="1:9" ht="25.5" x14ac:dyDescent="0.2">
      <c r="A105" s="34" t="s">
        <v>637</v>
      </c>
      <c r="B105" s="104" t="s">
        <v>213</v>
      </c>
      <c r="C105" s="105" t="s">
        <v>994</v>
      </c>
      <c r="D105" s="106" t="s">
        <v>214</v>
      </c>
      <c r="E105" s="107" t="s">
        <v>51</v>
      </c>
      <c r="F105" s="109">
        <v>547.35</v>
      </c>
      <c r="G105" s="55"/>
      <c r="H105" s="40">
        <f t="shared" si="6"/>
        <v>0</v>
      </c>
      <c r="I105" s="38" t="e">
        <f t="shared" si="5"/>
        <v>#DIV/0!</v>
      </c>
    </row>
    <row r="106" spans="1:9" ht="25.5" x14ac:dyDescent="0.2">
      <c r="A106" s="34" t="s">
        <v>638</v>
      </c>
      <c r="B106" s="104" t="s">
        <v>215</v>
      </c>
      <c r="C106" s="105" t="s">
        <v>994</v>
      </c>
      <c r="D106" s="106" t="s">
        <v>216</v>
      </c>
      <c r="E106" s="107" t="s">
        <v>51</v>
      </c>
      <c r="F106" s="109">
        <v>547.35</v>
      </c>
      <c r="G106" s="55"/>
      <c r="H106" s="40">
        <f t="shared" si="6"/>
        <v>0</v>
      </c>
      <c r="I106" s="38" t="e">
        <f t="shared" si="5"/>
        <v>#DIV/0!</v>
      </c>
    </row>
    <row r="107" spans="1:9" x14ac:dyDescent="0.2">
      <c r="A107" s="34" t="s">
        <v>639</v>
      </c>
      <c r="B107" s="104" t="s">
        <v>217</v>
      </c>
      <c r="C107" s="105" t="s">
        <v>994</v>
      </c>
      <c r="D107" s="106" t="s">
        <v>218</v>
      </c>
      <c r="E107" s="107" t="s">
        <v>2</v>
      </c>
      <c r="F107" s="109">
        <v>250</v>
      </c>
      <c r="G107" s="55"/>
      <c r="H107" s="40">
        <f t="shared" si="6"/>
        <v>0</v>
      </c>
      <c r="I107" s="38" t="e">
        <f t="shared" si="5"/>
        <v>#DIV/0!</v>
      </c>
    </row>
    <row r="108" spans="1:9" x14ac:dyDescent="0.2">
      <c r="A108" s="34" t="s">
        <v>640</v>
      </c>
      <c r="B108" s="104" t="s">
        <v>219</v>
      </c>
      <c r="C108" s="105" t="s">
        <v>994</v>
      </c>
      <c r="D108" s="106" t="s">
        <v>220</v>
      </c>
      <c r="E108" s="107" t="s">
        <v>51</v>
      </c>
      <c r="F108" s="109">
        <v>1278.2340000000002</v>
      </c>
      <c r="G108" s="55"/>
      <c r="H108" s="40">
        <f t="shared" si="6"/>
        <v>0</v>
      </c>
      <c r="I108" s="38" t="e">
        <f t="shared" si="5"/>
        <v>#DIV/0!</v>
      </c>
    </row>
    <row r="109" spans="1:9" ht="25.5" x14ac:dyDescent="0.2">
      <c r="A109" s="34" t="s">
        <v>641</v>
      </c>
      <c r="B109" s="104" t="s">
        <v>221</v>
      </c>
      <c r="C109" s="105" t="s">
        <v>994</v>
      </c>
      <c r="D109" s="106" t="s">
        <v>222</v>
      </c>
      <c r="E109" s="107" t="s">
        <v>51</v>
      </c>
      <c r="F109" s="109">
        <v>290.52</v>
      </c>
      <c r="G109" s="55"/>
      <c r="H109" s="40">
        <f t="shared" si="6"/>
        <v>0</v>
      </c>
      <c r="I109" s="38" t="e">
        <f t="shared" si="5"/>
        <v>#DIV/0!</v>
      </c>
    </row>
    <row r="110" spans="1:9" x14ac:dyDescent="0.2">
      <c r="A110" s="34" t="s">
        <v>642</v>
      </c>
      <c r="B110" s="104" t="s">
        <v>223</v>
      </c>
      <c r="C110" s="105" t="s">
        <v>994</v>
      </c>
      <c r="D110" s="106" t="s">
        <v>224</v>
      </c>
      <c r="E110" s="107" t="s">
        <v>74</v>
      </c>
      <c r="F110" s="109">
        <v>32.86</v>
      </c>
      <c r="G110" s="55"/>
      <c r="H110" s="40">
        <f t="shared" si="6"/>
        <v>0</v>
      </c>
      <c r="I110" s="38" t="e">
        <f t="shared" si="5"/>
        <v>#DIV/0!</v>
      </c>
    </row>
    <row r="111" spans="1:9" x14ac:dyDescent="0.2">
      <c r="A111" s="34" t="s">
        <v>643</v>
      </c>
      <c r="B111" s="104" t="s">
        <v>225</v>
      </c>
      <c r="C111" s="105" t="s">
        <v>994</v>
      </c>
      <c r="D111" s="106" t="s">
        <v>226</v>
      </c>
      <c r="E111" s="107" t="s">
        <v>74</v>
      </c>
      <c r="F111" s="109">
        <v>25.001999999999999</v>
      </c>
      <c r="G111" s="55"/>
      <c r="H111" s="40">
        <f t="shared" si="6"/>
        <v>0</v>
      </c>
      <c r="I111" s="38" t="e">
        <f t="shared" si="5"/>
        <v>#DIV/0!</v>
      </c>
    </row>
    <row r="112" spans="1:9" ht="25.5" x14ac:dyDescent="0.2">
      <c r="A112" s="34" t="s">
        <v>644</v>
      </c>
      <c r="B112" s="104" t="s">
        <v>227</v>
      </c>
      <c r="C112" s="105" t="s">
        <v>994</v>
      </c>
      <c r="D112" s="106" t="s">
        <v>228</v>
      </c>
      <c r="E112" s="107" t="s">
        <v>51</v>
      </c>
      <c r="F112" s="109">
        <v>217.25</v>
      </c>
      <c r="G112" s="55"/>
      <c r="H112" s="40">
        <f t="shared" si="6"/>
        <v>0</v>
      </c>
      <c r="I112" s="38" t="e">
        <f t="shared" si="5"/>
        <v>#DIV/0!</v>
      </c>
    </row>
    <row r="113" spans="1:9" ht="25.5" x14ac:dyDescent="0.2">
      <c r="A113" s="34" t="s">
        <v>645</v>
      </c>
      <c r="B113" s="104" t="s">
        <v>229</v>
      </c>
      <c r="C113" s="105" t="s">
        <v>994</v>
      </c>
      <c r="D113" s="106" t="s">
        <v>230</v>
      </c>
      <c r="E113" s="107" t="s">
        <v>74</v>
      </c>
      <c r="F113" s="109">
        <v>80</v>
      </c>
      <c r="G113" s="55"/>
      <c r="H113" s="40">
        <f t="shared" si="6"/>
        <v>0</v>
      </c>
      <c r="I113" s="38" t="e">
        <f t="shared" si="5"/>
        <v>#DIV/0!</v>
      </c>
    </row>
    <row r="114" spans="1:9" x14ac:dyDescent="0.2">
      <c r="A114" s="34" t="s">
        <v>646</v>
      </c>
      <c r="B114" s="104" t="s">
        <v>231</v>
      </c>
      <c r="C114" s="105" t="s">
        <v>994</v>
      </c>
      <c r="D114" s="106" t="s">
        <v>232</v>
      </c>
      <c r="E114" s="107" t="s">
        <v>2</v>
      </c>
      <c r="F114" s="109">
        <v>600</v>
      </c>
      <c r="G114" s="55"/>
      <c r="H114" s="40">
        <f t="shared" si="6"/>
        <v>0</v>
      </c>
      <c r="I114" s="38" t="e">
        <f t="shared" si="5"/>
        <v>#DIV/0!</v>
      </c>
    </row>
    <row r="115" spans="1:9" ht="25.5" x14ac:dyDescent="0.2">
      <c r="A115" s="34" t="s">
        <v>647</v>
      </c>
      <c r="B115" s="104" t="s">
        <v>233</v>
      </c>
      <c r="C115" s="105" t="s">
        <v>994</v>
      </c>
      <c r="D115" s="106" t="s">
        <v>234</v>
      </c>
      <c r="E115" s="107" t="s">
        <v>0</v>
      </c>
      <c r="F115" s="109">
        <v>22</v>
      </c>
      <c r="G115" s="55"/>
      <c r="H115" s="40">
        <f t="shared" si="6"/>
        <v>0</v>
      </c>
      <c r="I115" s="38" t="e">
        <f t="shared" si="5"/>
        <v>#DIV/0!</v>
      </c>
    </row>
    <row r="116" spans="1:9" ht="25.5" x14ac:dyDescent="0.2">
      <c r="A116" s="34" t="s">
        <v>648</v>
      </c>
      <c r="B116" s="104" t="s">
        <v>235</v>
      </c>
      <c r="C116" s="105" t="s">
        <v>994</v>
      </c>
      <c r="D116" s="106" t="s">
        <v>236</v>
      </c>
      <c r="E116" s="107" t="s">
        <v>0</v>
      </c>
      <c r="F116" s="109">
        <v>30</v>
      </c>
      <c r="G116" s="55"/>
      <c r="H116" s="40">
        <f t="shared" si="6"/>
        <v>0</v>
      </c>
      <c r="I116" s="38" t="e">
        <f t="shared" si="5"/>
        <v>#DIV/0!</v>
      </c>
    </row>
    <row r="117" spans="1:9" x14ac:dyDescent="0.2">
      <c r="A117" s="34" t="s">
        <v>649</v>
      </c>
      <c r="B117" s="104" t="s">
        <v>237</v>
      </c>
      <c r="C117" s="105" t="s">
        <v>994</v>
      </c>
      <c r="D117" s="106" t="s">
        <v>238</v>
      </c>
      <c r="E117" s="107" t="s">
        <v>0</v>
      </c>
      <c r="F117" s="109">
        <v>10</v>
      </c>
      <c r="G117" s="55"/>
      <c r="H117" s="40">
        <f t="shared" si="6"/>
        <v>0</v>
      </c>
      <c r="I117" s="38" t="e">
        <f t="shared" si="5"/>
        <v>#DIV/0!</v>
      </c>
    </row>
    <row r="118" spans="1:9" x14ac:dyDescent="0.2">
      <c r="A118" s="34" t="s">
        <v>650</v>
      </c>
      <c r="B118" s="104" t="s">
        <v>239</v>
      </c>
      <c r="C118" s="105" t="s">
        <v>994</v>
      </c>
      <c r="D118" s="106" t="s">
        <v>240</v>
      </c>
      <c r="E118" s="107" t="s">
        <v>0</v>
      </c>
      <c r="F118" s="109">
        <v>12</v>
      </c>
      <c r="G118" s="55"/>
      <c r="H118" s="40">
        <f t="shared" si="6"/>
        <v>0</v>
      </c>
      <c r="I118" s="38" t="e">
        <f t="shared" si="5"/>
        <v>#DIV/0!</v>
      </c>
    </row>
    <row r="119" spans="1:9" ht="25.5" x14ac:dyDescent="0.2">
      <c r="A119" s="34" t="s">
        <v>651</v>
      </c>
      <c r="B119" s="104" t="s">
        <v>241</v>
      </c>
      <c r="C119" s="105" t="s">
        <v>994</v>
      </c>
      <c r="D119" s="106" t="s">
        <v>242</v>
      </c>
      <c r="E119" s="107" t="s">
        <v>51</v>
      </c>
      <c r="F119" s="109">
        <v>5</v>
      </c>
      <c r="G119" s="55"/>
      <c r="H119" s="40">
        <f t="shared" si="6"/>
        <v>0</v>
      </c>
      <c r="I119" s="38" t="e">
        <f t="shared" si="5"/>
        <v>#DIV/0!</v>
      </c>
    </row>
    <row r="120" spans="1:9" x14ac:dyDescent="0.2">
      <c r="A120" s="34" t="s">
        <v>652</v>
      </c>
      <c r="B120" s="104" t="s">
        <v>243</v>
      </c>
      <c r="C120" s="105" t="s">
        <v>994</v>
      </c>
      <c r="D120" s="106" t="s">
        <v>244</v>
      </c>
      <c r="E120" s="107" t="s">
        <v>51</v>
      </c>
      <c r="F120" s="109">
        <v>65</v>
      </c>
      <c r="G120" s="55"/>
      <c r="H120" s="40">
        <f t="shared" si="6"/>
        <v>0</v>
      </c>
      <c r="I120" s="38" t="e">
        <f t="shared" si="5"/>
        <v>#DIV/0!</v>
      </c>
    </row>
    <row r="121" spans="1:9" ht="25.5" x14ac:dyDescent="0.2">
      <c r="A121" s="34" t="s">
        <v>653</v>
      </c>
      <c r="B121" s="104" t="s">
        <v>245</v>
      </c>
      <c r="C121" s="105" t="s">
        <v>994</v>
      </c>
      <c r="D121" s="106" t="s">
        <v>246</v>
      </c>
      <c r="E121" s="107" t="s">
        <v>51</v>
      </c>
      <c r="F121" s="109">
        <v>30</v>
      </c>
      <c r="G121" s="55"/>
      <c r="H121" s="40">
        <f t="shared" si="6"/>
        <v>0</v>
      </c>
      <c r="I121" s="38" t="e">
        <f t="shared" si="5"/>
        <v>#DIV/0!</v>
      </c>
    </row>
    <row r="122" spans="1:9" ht="25.5" x14ac:dyDescent="0.2">
      <c r="A122" s="34" t="s">
        <v>654</v>
      </c>
      <c r="B122" s="104" t="s">
        <v>247</v>
      </c>
      <c r="C122" s="105" t="s">
        <v>994</v>
      </c>
      <c r="D122" s="106" t="s">
        <v>248</v>
      </c>
      <c r="E122" s="107" t="s">
        <v>0</v>
      </c>
      <c r="F122" s="109">
        <v>8</v>
      </c>
      <c r="G122" s="55"/>
      <c r="H122" s="40">
        <f t="shared" si="6"/>
        <v>0</v>
      </c>
      <c r="I122" s="38" t="e">
        <f t="shared" si="5"/>
        <v>#DIV/0!</v>
      </c>
    </row>
    <row r="123" spans="1:9" x14ac:dyDescent="0.2">
      <c r="A123" s="34" t="s">
        <v>655</v>
      </c>
      <c r="B123" s="104" t="s">
        <v>249</v>
      </c>
      <c r="C123" s="105" t="s">
        <v>994</v>
      </c>
      <c r="D123" s="106" t="s">
        <v>250</v>
      </c>
      <c r="E123" s="107" t="s">
        <v>51</v>
      </c>
      <c r="F123" s="109">
        <v>99.372</v>
      </c>
      <c r="G123" s="55"/>
      <c r="H123" s="40">
        <f t="shared" si="6"/>
        <v>0</v>
      </c>
      <c r="I123" s="38" t="e">
        <f t="shared" si="5"/>
        <v>#DIV/0!</v>
      </c>
    </row>
    <row r="124" spans="1:9" x14ac:dyDescent="0.2">
      <c r="A124" s="34" t="s">
        <v>656</v>
      </c>
      <c r="B124" s="104" t="s">
        <v>251</v>
      </c>
      <c r="C124" s="105" t="s">
        <v>994</v>
      </c>
      <c r="D124" s="106" t="s">
        <v>252</v>
      </c>
      <c r="E124" s="107" t="s">
        <v>5</v>
      </c>
      <c r="F124" s="109">
        <v>24</v>
      </c>
      <c r="G124" s="55"/>
      <c r="H124" s="40">
        <f t="shared" si="6"/>
        <v>0</v>
      </c>
      <c r="I124" s="38" t="e">
        <f t="shared" si="5"/>
        <v>#DIV/0!</v>
      </c>
    </row>
    <row r="125" spans="1:9" ht="25.5" x14ac:dyDescent="0.2">
      <c r="A125" s="34" t="s">
        <v>657</v>
      </c>
      <c r="B125" s="104" t="s">
        <v>253</v>
      </c>
      <c r="C125" s="105" t="s">
        <v>994</v>
      </c>
      <c r="D125" s="106" t="s">
        <v>254</v>
      </c>
      <c r="E125" s="107" t="s">
        <v>51</v>
      </c>
      <c r="F125" s="109">
        <v>698.87537880000002</v>
      </c>
      <c r="G125" s="55"/>
      <c r="H125" s="40">
        <f t="shared" si="6"/>
        <v>0</v>
      </c>
      <c r="I125" s="38" t="e">
        <f t="shared" si="5"/>
        <v>#DIV/0!</v>
      </c>
    </row>
    <row r="126" spans="1:9" ht="25.5" x14ac:dyDescent="0.2">
      <c r="A126" s="34" t="s">
        <v>658</v>
      </c>
      <c r="B126" s="104" t="s">
        <v>255</v>
      </c>
      <c r="C126" s="105" t="s">
        <v>994</v>
      </c>
      <c r="D126" s="106" t="s">
        <v>256</v>
      </c>
      <c r="E126" s="107" t="s">
        <v>51</v>
      </c>
      <c r="F126" s="109">
        <v>547.35</v>
      </c>
      <c r="G126" s="55"/>
      <c r="H126" s="40">
        <f t="shared" si="6"/>
        <v>0</v>
      </c>
      <c r="I126" s="38" t="e">
        <f t="shared" si="5"/>
        <v>#DIV/0!</v>
      </c>
    </row>
    <row r="127" spans="1:9" ht="25.5" x14ac:dyDescent="0.2">
      <c r="A127" s="34" t="s">
        <v>659</v>
      </c>
      <c r="B127" s="104" t="s">
        <v>257</v>
      </c>
      <c r="C127" s="105" t="s">
        <v>994</v>
      </c>
      <c r="D127" s="106" t="s">
        <v>258</v>
      </c>
      <c r="E127" s="107" t="s">
        <v>51</v>
      </c>
      <c r="F127" s="109">
        <v>142.065</v>
      </c>
      <c r="G127" s="55"/>
      <c r="H127" s="40">
        <f t="shared" si="6"/>
        <v>0</v>
      </c>
      <c r="I127" s="38" t="e">
        <f t="shared" ref="I127:I131" si="7">H127/$G$397</f>
        <v>#DIV/0!</v>
      </c>
    </row>
    <row r="128" spans="1:9" x14ac:dyDescent="0.2">
      <c r="A128" s="34" t="s">
        <v>660</v>
      </c>
      <c r="B128" s="104" t="s">
        <v>259</v>
      </c>
      <c r="C128" s="105" t="s">
        <v>995</v>
      </c>
      <c r="D128" s="106" t="s">
        <v>9</v>
      </c>
      <c r="E128" s="107" t="s">
        <v>51</v>
      </c>
      <c r="F128" s="109">
        <v>547.35</v>
      </c>
      <c r="G128" s="55"/>
      <c r="H128" s="40">
        <f t="shared" si="6"/>
        <v>0</v>
      </c>
      <c r="I128" s="38" t="e">
        <f t="shared" si="7"/>
        <v>#DIV/0!</v>
      </c>
    </row>
    <row r="129" spans="1:9" x14ac:dyDescent="0.2">
      <c r="A129" s="34" t="s">
        <v>661</v>
      </c>
      <c r="B129" s="104" t="s">
        <v>260</v>
      </c>
      <c r="C129" s="105" t="s">
        <v>994</v>
      </c>
      <c r="D129" s="106" t="s">
        <v>261</v>
      </c>
      <c r="E129" s="107" t="s">
        <v>51</v>
      </c>
      <c r="F129" s="109">
        <v>547.35</v>
      </c>
      <c r="G129" s="55"/>
      <c r="H129" s="40">
        <f t="shared" si="6"/>
        <v>0</v>
      </c>
      <c r="I129" s="38" t="e">
        <f t="shared" si="7"/>
        <v>#DIV/0!</v>
      </c>
    </row>
    <row r="130" spans="1:9" ht="25.5" x14ac:dyDescent="0.2">
      <c r="A130" s="34" t="s">
        <v>662</v>
      </c>
      <c r="B130" s="104" t="s">
        <v>262</v>
      </c>
      <c r="C130" s="105" t="s">
        <v>994</v>
      </c>
      <c r="D130" s="106" t="s">
        <v>263</v>
      </c>
      <c r="E130" s="107" t="s">
        <v>0</v>
      </c>
      <c r="F130" s="109">
        <v>12</v>
      </c>
      <c r="G130" s="55"/>
      <c r="H130" s="40">
        <f t="shared" si="6"/>
        <v>0</v>
      </c>
      <c r="I130" s="38" t="e">
        <f t="shared" si="7"/>
        <v>#DIV/0!</v>
      </c>
    </row>
    <row r="131" spans="1:9" ht="26.25" thickBot="1" x14ac:dyDescent="0.25">
      <c r="A131" s="34" t="s">
        <v>663</v>
      </c>
      <c r="B131" s="104" t="s">
        <v>264</v>
      </c>
      <c r="C131" s="105" t="s">
        <v>994</v>
      </c>
      <c r="D131" s="106" t="s">
        <v>265</v>
      </c>
      <c r="E131" s="107" t="s">
        <v>0</v>
      </c>
      <c r="F131" s="109">
        <v>12</v>
      </c>
      <c r="G131" s="55"/>
      <c r="H131" s="40">
        <f t="shared" si="6"/>
        <v>0</v>
      </c>
      <c r="I131" s="38" t="e">
        <f t="shared" si="7"/>
        <v>#DIV/0!</v>
      </c>
    </row>
    <row r="132" spans="1:9" ht="16.5" thickBot="1" x14ac:dyDescent="0.25">
      <c r="A132" s="391">
        <v>3</v>
      </c>
      <c r="B132" s="392"/>
      <c r="C132" s="98"/>
      <c r="D132" s="99" t="s">
        <v>266</v>
      </c>
      <c r="E132" s="100">
        <f>E133</f>
        <v>0</v>
      </c>
      <c r="F132" s="100"/>
      <c r="G132" s="101"/>
      <c r="H132" s="102"/>
      <c r="I132" s="80" t="e">
        <f>E132/$G$397</f>
        <v>#DIV/0!</v>
      </c>
    </row>
    <row r="133" spans="1:9" x14ac:dyDescent="0.2">
      <c r="A133" s="389" t="s">
        <v>471</v>
      </c>
      <c r="B133" s="390"/>
      <c r="C133" s="81"/>
      <c r="D133" s="82" t="s">
        <v>266</v>
      </c>
      <c r="E133" s="83">
        <f>SUM(H134:H161)</f>
        <v>0</v>
      </c>
      <c r="F133" s="83"/>
      <c r="G133" s="83"/>
      <c r="H133" s="103"/>
      <c r="I133" s="93" t="e">
        <f>E133/$G$397</f>
        <v>#DIV/0!</v>
      </c>
    </row>
    <row r="134" spans="1:9" ht="25.5" x14ac:dyDescent="0.2">
      <c r="A134" s="383" t="s">
        <v>664</v>
      </c>
      <c r="B134" s="384" t="s">
        <v>958</v>
      </c>
      <c r="C134" s="385" t="s">
        <v>994</v>
      </c>
      <c r="D134" s="106" t="s">
        <v>201</v>
      </c>
      <c r="E134" s="107" t="s">
        <v>51</v>
      </c>
      <c r="F134" s="109">
        <v>23.400000000000002</v>
      </c>
      <c r="G134" s="55"/>
      <c r="H134" s="40">
        <f t="shared" ref="H134:H161" si="8">F134*G134</f>
        <v>0</v>
      </c>
      <c r="I134" s="38" t="e">
        <f t="shared" ref="I134:I161" si="9">H134/$G$397</f>
        <v>#DIV/0!</v>
      </c>
    </row>
    <row r="135" spans="1:9" ht="25.5" x14ac:dyDescent="0.2">
      <c r="A135" s="383" t="s">
        <v>665</v>
      </c>
      <c r="B135" s="384" t="s">
        <v>959</v>
      </c>
      <c r="C135" s="385" t="s">
        <v>994</v>
      </c>
      <c r="D135" s="106" t="s">
        <v>268</v>
      </c>
      <c r="E135" s="107" t="s">
        <v>0</v>
      </c>
      <c r="F135" s="109">
        <v>16</v>
      </c>
      <c r="G135" s="55"/>
      <c r="H135" s="40">
        <f t="shared" si="8"/>
        <v>0</v>
      </c>
      <c r="I135" s="38" t="e">
        <f t="shared" si="9"/>
        <v>#DIV/0!</v>
      </c>
    </row>
    <row r="136" spans="1:9" ht="25.5" x14ac:dyDescent="0.2">
      <c r="A136" s="383" t="s">
        <v>666</v>
      </c>
      <c r="B136" s="384" t="s">
        <v>960</v>
      </c>
      <c r="C136" s="385" t="s">
        <v>961</v>
      </c>
      <c r="D136" s="106" t="s">
        <v>962</v>
      </c>
      <c r="E136" s="107" t="s">
        <v>51</v>
      </c>
      <c r="F136" s="109">
        <f>41.6*34.39</f>
        <v>1430.624</v>
      </c>
      <c r="G136" s="55"/>
      <c r="H136" s="40">
        <f t="shared" si="8"/>
        <v>0</v>
      </c>
      <c r="I136" s="38" t="e">
        <f t="shared" si="9"/>
        <v>#DIV/0!</v>
      </c>
    </row>
    <row r="137" spans="1:9" ht="25.5" x14ac:dyDescent="0.2">
      <c r="A137" s="383" t="s">
        <v>667</v>
      </c>
      <c r="B137" s="385" t="s">
        <v>963</v>
      </c>
      <c r="C137" s="385" t="s">
        <v>961</v>
      </c>
      <c r="D137" s="106" t="s">
        <v>964</v>
      </c>
      <c r="E137" s="107" t="s">
        <v>51</v>
      </c>
      <c r="F137" s="109">
        <f>157.14*2+41.6*3</f>
        <v>439.08</v>
      </c>
      <c r="G137" s="55"/>
      <c r="H137" s="40">
        <f t="shared" si="8"/>
        <v>0</v>
      </c>
      <c r="I137" s="38" t="e">
        <f t="shared" si="9"/>
        <v>#DIV/0!</v>
      </c>
    </row>
    <row r="138" spans="1:9" ht="25.5" x14ac:dyDescent="0.2">
      <c r="A138" s="383" t="s">
        <v>668</v>
      </c>
      <c r="B138" s="384" t="s">
        <v>965</v>
      </c>
      <c r="C138" s="385" t="s">
        <v>994</v>
      </c>
      <c r="D138" s="106" t="s">
        <v>111</v>
      </c>
      <c r="E138" s="107" t="s">
        <v>3</v>
      </c>
      <c r="F138" s="109">
        <v>2891.2</v>
      </c>
      <c r="G138" s="55"/>
      <c r="H138" s="40">
        <f t="shared" si="8"/>
        <v>0</v>
      </c>
      <c r="I138" s="38" t="e">
        <f t="shared" si="9"/>
        <v>#DIV/0!</v>
      </c>
    </row>
    <row r="139" spans="1:9" ht="25.5" x14ac:dyDescent="0.2">
      <c r="A139" s="383" t="s">
        <v>669</v>
      </c>
      <c r="B139" s="384" t="s">
        <v>966</v>
      </c>
      <c r="C139" s="385" t="s">
        <v>994</v>
      </c>
      <c r="D139" s="106" t="s">
        <v>269</v>
      </c>
      <c r="E139" s="107" t="s">
        <v>0</v>
      </c>
      <c r="F139" s="109">
        <v>16</v>
      </c>
      <c r="G139" s="55"/>
      <c r="H139" s="40">
        <f t="shared" si="8"/>
        <v>0</v>
      </c>
      <c r="I139" s="38" t="e">
        <f t="shared" si="9"/>
        <v>#DIV/0!</v>
      </c>
    </row>
    <row r="140" spans="1:9" x14ac:dyDescent="0.2">
      <c r="A140" s="383" t="s">
        <v>670</v>
      </c>
      <c r="B140" s="384" t="s">
        <v>967</v>
      </c>
      <c r="C140" s="385" t="s">
        <v>968</v>
      </c>
      <c r="D140" s="106" t="s">
        <v>15</v>
      </c>
      <c r="E140" s="107" t="s">
        <v>2</v>
      </c>
      <c r="F140" s="109">
        <v>120</v>
      </c>
      <c r="G140" s="55"/>
      <c r="H140" s="40">
        <f t="shared" si="8"/>
        <v>0</v>
      </c>
      <c r="I140" s="38" t="e">
        <f t="shared" si="9"/>
        <v>#DIV/0!</v>
      </c>
    </row>
    <row r="141" spans="1:9" ht="25.5" x14ac:dyDescent="0.2">
      <c r="A141" s="383" t="s">
        <v>671</v>
      </c>
      <c r="B141" s="384" t="s">
        <v>969</v>
      </c>
      <c r="C141" s="385" t="s">
        <v>994</v>
      </c>
      <c r="D141" s="106" t="s">
        <v>228</v>
      </c>
      <c r="E141" s="107" t="s">
        <v>51</v>
      </c>
      <c r="F141" s="109">
        <v>1759.86</v>
      </c>
      <c r="G141" s="55"/>
      <c r="H141" s="40">
        <f t="shared" si="8"/>
        <v>0</v>
      </c>
      <c r="I141" s="38" t="e">
        <f t="shared" si="9"/>
        <v>#DIV/0!</v>
      </c>
    </row>
    <row r="142" spans="1:9" ht="25.5" x14ac:dyDescent="0.2">
      <c r="A142" s="383" t="s">
        <v>672</v>
      </c>
      <c r="B142" s="384" t="s">
        <v>970</v>
      </c>
      <c r="C142" s="385" t="s">
        <v>968</v>
      </c>
      <c r="D142" s="106" t="s">
        <v>11</v>
      </c>
      <c r="E142" s="107" t="s">
        <v>51</v>
      </c>
      <c r="F142" s="109">
        <v>1759.86</v>
      </c>
      <c r="G142" s="55"/>
      <c r="H142" s="40">
        <f t="shared" si="8"/>
        <v>0</v>
      </c>
      <c r="I142" s="38" t="e">
        <f t="shared" si="9"/>
        <v>#DIV/0!</v>
      </c>
    </row>
    <row r="143" spans="1:9" x14ac:dyDescent="0.2">
      <c r="A143" s="383" t="s">
        <v>673</v>
      </c>
      <c r="B143" s="384" t="s">
        <v>971</v>
      </c>
      <c r="C143" s="385" t="s">
        <v>994</v>
      </c>
      <c r="D143" s="106" t="s">
        <v>261</v>
      </c>
      <c r="E143" s="107" t="s">
        <v>51</v>
      </c>
      <c r="F143" s="109">
        <v>1759.86</v>
      </c>
      <c r="G143" s="55"/>
      <c r="H143" s="40">
        <f t="shared" si="8"/>
        <v>0</v>
      </c>
      <c r="I143" s="38" t="e">
        <f t="shared" si="9"/>
        <v>#DIV/0!</v>
      </c>
    </row>
    <row r="144" spans="1:9" x14ac:dyDescent="0.2">
      <c r="A144" s="383" t="s">
        <v>674</v>
      </c>
      <c r="B144" s="384" t="s">
        <v>972</v>
      </c>
      <c r="C144" s="385" t="s">
        <v>968</v>
      </c>
      <c r="D144" s="106" t="s">
        <v>10</v>
      </c>
      <c r="E144" s="107" t="s">
        <v>51</v>
      </c>
      <c r="F144" s="109">
        <v>1160.2275</v>
      </c>
      <c r="G144" s="55"/>
      <c r="H144" s="40">
        <f t="shared" si="8"/>
        <v>0</v>
      </c>
      <c r="I144" s="38" t="e">
        <f t="shared" si="9"/>
        <v>#DIV/0!</v>
      </c>
    </row>
    <row r="145" spans="1:9" x14ac:dyDescent="0.2">
      <c r="A145" s="383" t="s">
        <v>675</v>
      </c>
      <c r="B145" s="384" t="s">
        <v>973</v>
      </c>
      <c r="C145" s="385" t="s">
        <v>968</v>
      </c>
      <c r="D145" s="106" t="s">
        <v>12</v>
      </c>
      <c r="E145" s="107" t="s">
        <v>0</v>
      </c>
      <c r="F145" s="109">
        <v>3</v>
      </c>
      <c r="G145" s="55"/>
      <c r="H145" s="40">
        <f t="shared" si="8"/>
        <v>0</v>
      </c>
      <c r="I145" s="38" t="e">
        <f t="shared" si="9"/>
        <v>#DIV/0!</v>
      </c>
    </row>
    <row r="146" spans="1:9" x14ac:dyDescent="0.2">
      <c r="A146" s="383" t="s">
        <v>676</v>
      </c>
      <c r="B146" s="384" t="s">
        <v>974</v>
      </c>
      <c r="C146" s="385" t="s">
        <v>994</v>
      </c>
      <c r="D146" s="106" t="s">
        <v>220</v>
      </c>
      <c r="E146" s="107" t="s">
        <v>51</v>
      </c>
      <c r="F146" s="109">
        <v>791.4</v>
      </c>
      <c r="G146" s="55"/>
      <c r="H146" s="40">
        <f t="shared" si="8"/>
        <v>0</v>
      </c>
      <c r="I146" s="38" t="e">
        <f t="shared" si="9"/>
        <v>#DIV/0!</v>
      </c>
    </row>
    <row r="147" spans="1:9" x14ac:dyDescent="0.2">
      <c r="A147" s="383" t="s">
        <v>677</v>
      </c>
      <c r="B147" s="384" t="s">
        <v>975</v>
      </c>
      <c r="C147" s="385" t="s">
        <v>994</v>
      </c>
      <c r="D147" s="106" t="s">
        <v>272</v>
      </c>
      <c r="E147" s="107" t="s">
        <v>51</v>
      </c>
      <c r="F147" s="109">
        <v>791.4</v>
      </c>
      <c r="G147" s="55"/>
      <c r="H147" s="40">
        <f t="shared" si="8"/>
        <v>0</v>
      </c>
      <c r="I147" s="38" t="e">
        <f t="shared" si="9"/>
        <v>#DIV/0!</v>
      </c>
    </row>
    <row r="148" spans="1:9" ht="25.5" x14ac:dyDescent="0.2">
      <c r="A148" s="383" t="s">
        <v>678</v>
      </c>
      <c r="B148" s="384" t="s">
        <v>976</v>
      </c>
      <c r="C148" s="385" t="s">
        <v>994</v>
      </c>
      <c r="D148" s="106" t="s">
        <v>230</v>
      </c>
      <c r="E148" s="107" t="s">
        <v>74</v>
      </c>
      <c r="F148" s="109">
        <v>60</v>
      </c>
      <c r="G148" s="55"/>
      <c r="H148" s="40">
        <f t="shared" si="8"/>
        <v>0</v>
      </c>
      <c r="I148" s="38" t="e">
        <f t="shared" si="9"/>
        <v>#DIV/0!</v>
      </c>
    </row>
    <row r="149" spans="1:9" ht="25.5" x14ac:dyDescent="0.2">
      <c r="A149" s="383" t="s">
        <v>679</v>
      </c>
      <c r="B149" s="384" t="s">
        <v>977</v>
      </c>
      <c r="C149" s="385" t="s">
        <v>994</v>
      </c>
      <c r="D149" s="106" t="s">
        <v>274</v>
      </c>
      <c r="E149" s="107" t="s">
        <v>2</v>
      </c>
      <c r="F149" s="109">
        <v>600</v>
      </c>
      <c r="G149" s="55"/>
      <c r="H149" s="40">
        <f t="shared" si="8"/>
        <v>0</v>
      </c>
      <c r="I149" s="38" t="e">
        <f t="shared" si="9"/>
        <v>#DIV/0!</v>
      </c>
    </row>
    <row r="150" spans="1:9" x14ac:dyDescent="0.2">
      <c r="A150" s="383" t="s">
        <v>680</v>
      </c>
      <c r="B150" s="384" t="s">
        <v>978</v>
      </c>
      <c r="C150" s="385" t="s">
        <v>994</v>
      </c>
      <c r="D150" s="106" t="s">
        <v>187</v>
      </c>
      <c r="E150" s="107" t="s">
        <v>0</v>
      </c>
      <c r="F150" s="109">
        <v>16</v>
      </c>
      <c r="G150" s="55"/>
      <c r="H150" s="40">
        <f t="shared" si="8"/>
        <v>0</v>
      </c>
      <c r="I150" s="38" t="e">
        <f t="shared" si="9"/>
        <v>#DIV/0!</v>
      </c>
    </row>
    <row r="151" spans="1:9" ht="25.5" x14ac:dyDescent="0.2">
      <c r="A151" s="383" t="s">
        <v>681</v>
      </c>
      <c r="B151" s="384" t="s">
        <v>979</v>
      </c>
      <c r="C151" s="385" t="s">
        <v>994</v>
      </c>
      <c r="D151" s="106" t="s">
        <v>275</v>
      </c>
      <c r="E151" s="107" t="s">
        <v>0</v>
      </c>
      <c r="F151" s="109">
        <v>1</v>
      </c>
      <c r="G151" s="55"/>
      <c r="H151" s="40">
        <f t="shared" si="8"/>
        <v>0</v>
      </c>
      <c r="I151" s="38" t="e">
        <f t="shared" si="9"/>
        <v>#DIV/0!</v>
      </c>
    </row>
    <row r="152" spans="1:9" x14ac:dyDescent="0.2">
      <c r="A152" s="383" t="s">
        <v>682</v>
      </c>
      <c r="B152" s="384" t="s">
        <v>980</v>
      </c>
      <c r="C152" s="385" t="s">
        <v>994</v>
      </c>
      <c r="D152" s="106" t="s">
        <v>276</v>
      </c>
      <c r="E152" s="107" t="s">
        <v>0</v>
      </c>
      <c r="F152" s="109">
        <v>1</v>
      </c>
      <c r="G152" s="55"/>
      <c r="H152" s="40">
        <f t="shared" si="8"/>
        <v>0</v>
      </c>
      <c r="I152" s="38" t="e">
        <f t="shared" si="9"/>
        <v>#DIV/0!</v>
      </c>
    </row>
    <row r="153" spans="1:9" x14ac:dyDescent="0.2">
      <c r="A153" s="383" t="s">
        <v>683</v>
      </c>
      <c r="B153" s="384" t="s">
        <v>981</v>
      </c>
      <c r="C153" s="385" t="s">
        <v>994</v>
      </c>
      <c r="D153" s="106" t="s">
        <v>277</v>
      </c>
      <c r="E153" s="107" t="s">
        <v>2</v>
      </c>
      <c r="F153" s="109">
        <v>152</v>
      </c>
      <c r="G153" s="55"/>
      <c r="H153" s="40">
        <f t="shared" si="8"/>
        <v>0</v>
      </c>
      <c r="I153" s="38" t="e">
        <f t="shared" si="9"/>
        <v>#DIV/0!</v>
      </c>
    </row>
    <row r="154" spans="1:9" ht="25.5" x14ac:dyDescent="0.2">
      <c r="A154" s="383" t="s">
        <v>684</v>
      </c>
      <c r="B154" s="384" t="s">
        <v>982</v>
      </c>
      <c r="C154" s="385" t="s">
        <v>968</v>
      </c>
      <c r="D154" s="106" t="s">
        <v>7</v>
      </c>
      <c r="E154" s="107" t="s">
        <v>2</v>
      </c>
      <c r="F154" s="109">
        <v>100</v>
      </c>
      <c r="G154" s="55"/>
      <c r="H154" s="40">
        <f t="shared" si="8"/>
        <v>0</v>
      </c>
      <c r="I154" s="38" t="e">
        <f t="shared" si="9"/>
        <v>#DIV/0!</v>
      </c>
    </row>
    <row r="155" spans="1:9" x14ac:dyDescent="0.2">
      <c r="A155" s="383" t="s">
        <v>685</v>
      </c>
      <c r="B155" s="384" t="s">
        <v>983</v>
      </c>
      <c r="C155" s="385" t="s">
        <v>994</v>
      </c>
      <c r="D155" s="106" t="s">
        <v>197</v>
      </c>
      <c r="E155" s="107" t="s">
        <v>0</v>
      </c>
      <c r="F155" s="109">
        <v>10</v>
      </c>
      <c r="G155" s="55"/>
      <c r="H155" s="40">
        <f t="shared" si="8"/>
        <v>0</v>
      </c>
      <c r="I155" s="38" t="e">
        <f t="shared" si="9"/>
        <v>#DIV/0!</v>
      </c>
    </row>
    <row r="156" spans="1:9" x14ac:dyDescent="0.2">
      <c r="A156" s="383" t="s">
        <v>686</v>
      </c>
      <c r="B156" s="384" t="s">
        <v>984</v>
      </c>
      <c r="C156" s="385" t="s">
        <v>994</v>
      </c>
      <c r="D156" s="106" t="s">
        <v>195</v>
      </c>
      <c r="E156" s="107" t="s">
        <v>0</v>
      </c>
      <c r="F156" s="109">
        <v>10</v>
      </c>
      <c r="G156" s="55"/>
      <c r="H156" s="40">
        <f t="shared" si="8"/>
        <v>0</v>
      </c>
      <c r="I156" s="38" t="e">
        <f t="shared" si="9"/>
        <v>#DIV/0!</v>
      </c>
    </row>
    <row r="157" spans="1:9" x14ac:dyDescent="0.2">
      <c r="A157" s="383" t="s">
        <v>687</v>
      </c>
      <c r="B157" s="384" t="s">
        <v>985</v>
      </c>
      <c r="C157" s="385" t="s">
        <v>994</v>
      </c>
      <c r="D157" s="106" t="s">
        <v>232</v>
      </c>
      <c r="E157" s="107" t="s">
        <v>2</v>
      </c>
      <c r="F157" s="109">
        <v>600</v>
      </c>
      <c r="G157" s="55"/>
      <c r="H157" s="40">
        <f t="shared" si="8"/>
        <v>0</v>
      </c>
      <c r="I157" s="38" t="e">
        <f t="shared" si="9"/>
        <v>#DIV/0!</v>
      </c>
    </row>
    <row r="158" spans="1:9" x14ac:dyDescent="0.2">
      <c r="A158" s="383" t="s">
        <v>688</v>
      </c>
      <c r="B158" s="384" t="s">
        <v>986</v>
      </c>
      <c r="C158" s="385" t="s">
        <v>994</v>
      </c>
      <c r="D158" s="106" t="s">
        <v>279</v>
      </c>
      <c r="E158" s="107" t="s">
        <v>51</v>
      </c>
      <c r="F158" s="109">
        <v>400</v>
      </c>
      <c r="G158" s="55"/>
      <c r="H158" s="40">
        <f t="shared" si="8"/>
        <v>0</v>
      </c>
      <c r="I158" s="38" t="e">
        <f t="shared" si="9"/>
        <v>#DIV/0!</v>
      </c>
    </row>
    <row r="159" spans="1:9" x14ac:dyDescent="0.2">
      <c r="A159" s="383" t="s">
        <v>689</v>
      </c>
      <c r="B159" s="384" t="s">
        <v>987</v>
      </c>
      <c r="C159" s="385" t="s">
        <v>994</v>
      </c>
      <c r="D159" s="106" t="s">
        <v>281</v>
      </c>
      <c r="E159" s="107" t="s">
        <v>0</v>
      </c>
      <c r="F159" s="109">
        <v>2</v>
      </c>
      <c r="G159" s="55"/>
      <c r="H159" s="40">
        <f t="shared" si="8"/>
        <v>0</v>
      </c>
      <c r="I159" s="38" t="e">
        <f t="shared" si="9"/>
        <v>#DIV/0!</v>
      </c>
    </row>
    <row r="160" spans="1:9" x14ac:dyDescent="0.2">
      <c r="A160" s="383" t="s">
        <v>690</v>
      </c>
      <c r="B160" s="384" t="s">
        <v>988</v>
      </c>
      <c r="C160" s="385" t="s">
        <v>994</v>
      </c>
      <c r="D160" s="106" t="s">
        <v>283</v>
      </c>
      <c r="E160" s="107" t="s">
        <v>0</v>
      </c>
      <c r="F160" s="109">
        <v>2</v>
      </c>
      <c r="G160" s="55"/>
      <c r="H160" s="40">
        <f t="shared" si="8"/>
        <v>0</v>
      </c>
      <c r="I160" s="38" t="e">
        <f t="shared" si="9"/>
        <v>#DIV/0!</v>
      </c>
    </row>
    <row r="161" spans="1:9" ht="26.25" thickBot="1" x14ac:dyDescent="0.25">
      <c r="A161" s="383" t="s">
        <v>989</v>
      </c>
      <c r="B161" s="384" t="s">
        <v>990</v>
      </c>
      <c r="C161" s="94" t="s">
        <v>961</v>
      </c>
      <c r="D161" s="106" t="s">
        <v>284</v>
      </c>
      <c r="E161" s="107" t="s">
        <v>285</v>
      </c>
      <c r="F161" s="109">
        <v>3</v>
      </c>
      <c r="G161" s="55"/>
      <c r="H161" s="40">
        <f t="shared" si="8"/>
        <v>0</v>
      </c>
      <c r="I161" s="38" t="e">
        <f t="shared" si="9"/>
        <v>#DIV/0!</v>
      </c>
    </row>
    <row r="162" spans="1:9" ht="16.5" thickBot="1" x14ac:dyDescent="0.25">
      <c r="A162" s="391">
        <v>4</v>
      </c>
      <c r="B162" s="392"/>
      <c r="C162" s="98"/>
      <c r="D162" s="99" t="s">
        <v>286</v>
      </c>
      <c r="E162" s="100">
        <f>E163</f>
        <v>0</v>
      </c>
      <c r="F162" s="100"/>
      <c r="G162" s="101"/>
      <c r="H162" s="102"/>
      <c r="I162" s="80" t="e">
        <f>E162/$G$397</f>
        <v>#DIV/0!</v>
      </c>
    </row>
    <row r="163" spans="1:9" x14ac:dyDescent="0.2">
      <c r="A163" s="389" t="s">
        <v>472</v>
      </c>
      <c r="B163" s="390"/>
      <c r="C163" s="81"/>
      <c r="D163" s="82" t="s">
        <v>286</v>
      </c>
      <c r="E163" s="83">
        <f>SUM(H164:H174)</f>
        <v>0</v>
      </c>
      <c r="F163" s="83"/>
      <c r="G163" s="83"/>
      <c r="H163" s="103"/>
      <c r="I163" s="93" t="e">
        <f>E163/$G$397</f>
        <v>#DIV/0!</v>
      </c>
    </row>
    <row r="164" spans="1:9" x14ac:dyDescent="0.2">
      <c r="A164" s="34" t="s">
        <v>691</v>
      </c>
      <c r="B164" s="104" t="s">
        <v>287</v>
      </c>
      <c r="C164" s="105" t="s">
        <v>961</v>
      </c>
      <c r="D164" s="106" t="s">
        <v>288</v>
      </c>
      <c r="E164" s="107" t="s">
        <v>285</v>
      </c>
      <c r="F164" s="109">
        <v>12</v>
      </c>
      <c r="G164" s="55"/>
      <c r="H164" s="40">
        <f t="shared" ref="H164:H174" si="10">F164*G164</f>
        <v>0</v>
      </c>
      <c r="I164" s="38" t="e">
        <f t="shared" ref="I164:I174" si="11">H164/$G$397</f>
        <v>#DIV/0!</v>
      </c>
    </row>
    <row r="165" spans="1:9" ht="38.25" x14ac:dyDescent="0.2">
      <c r="A165" s="34" t="s">
        <v>692</v>
      </c>
      <c r="B165" s="104" t="s">
        <v>289</v>
      </c>
      <c r="C165" s="105" t="s">
        <v>961</v>
      </c>
      <c r="D165" s="106" t="s">
        <v>290</v>
      </c>
      <c r="E165" s="107" t="s">
        <v>285</v>
      </c>
      <c r="F165" s="109">
        <v>12</v>
      </c>
      <c r="G165" s="55"/>
      <c r="H165" s="40">
        <f t="shared" si="10"/>
        <v>0</v>
      </c>
      <c r="I165" s="38" t="e">
        <f t="shared" si="11"/>
        <v>#DIV/0!</v>
      </c>
    </row>
    <row r="166" spans="1:9" ht="38.25" x14ac:dyDescent="0.2">
      <c r="A166" s="34" t="s">
        <v>693</v>
      </c>
      <c r="B166" s="104" t="s">
        <v>291</v>
      </c>
      <c r="C166" s="105" t="s">
        <v>994</v>
      </c>
      <c r="D166" s="106" t="s">
        <v>292</v>
      </c>
      <c r="E166" s="107" t="s">
        <v>51</v>
      </c>
      <c r="F166" s="109">
        <v>17123.62</v>
      </c>
      <c r="G166" s="55"/>
      <c r="H166" s="40">
        <f t="shared" si="10"/>
        <v>0</v>
      </c>
      <c r="I166" s="38" t="e">
        <f t="shared" si="11"/>
        <v>#DIV/0!</v>
      </c>
    </row>
    <row r="167" spans="1:9" ht="25.5" x14ac:dyDescent="0.2">
      <c r="A167" s="34" t="s">
        <v>694</v>
      </c>
      <c r="B167" s="104" t="s">
        <v>293</v>
      </c>
      <c r="C167" s="105" t="s">
        <v>961</v>
      </c>
      <c r="D167" s="106" t="s">
        <v>294</v>
      </c>
      <c r="E167" s="107" t="s">
        <v>285</v>
      </c>
      <c r="F167" s="109">
        <v>12</v>
      </c>
      <c r="G167" s="55"/>
      <c r="H167" s="40">
        <f t="shared" si="10"/>
        <v>0</v>
      </c>
      <c r="I167" s="38" t="e">
        <f t="shared" si="11"/>
        <v>#DIV/0!</v>
      </c>
    </row>
    <row r="168" spans="1:9" ht="25.5" x14ac:dyDescent="0.2">
      <c r="A168" s="34" t="s">
        <v>695</v>
      </c>
      <c r="B168" s="104" t="s">
        <v>295</v>
      </c>
      <c r="C168" s="105" t="s">
        <v>994</v>
      </c>
      <c r="D168" s="106" t="s">
        <v>296</v>
      </c>
      <c r="E168" s="107" t="s">
        <v>74</v>
      </c>
      <c r="F168" s="109">
        <v>5137.0859999999993</v>
      </c>
      <c r="G168" s="55"/>
      <c r="H168" s="40">
        <f t="shared" si="10"/>
        <v>0</v>
      </c>
      <c r="I168" s="38" t="e">
        <f t="shared" si="11"/>
        <v>#DIV/0!</v>
      </c>
    </row>
    <row r="169" spans="1:9" ht="25.5" x14ac:dyDescent="0.2">
      <c r="A169" s="34" t="s">
        <v>696</v>
      </c>
      <c r="B169" s="104" t="s">
        <v>297</v>
      </c>
      <c r="C169" s="105" t="s">
        <v>994</v>
      </c>
      <c r="D169" s="106" t="s">
        <v>298</v>
      </c>
      <c r="E169" s="107" t="s">
        <v>299</v>
      </c>
      <c r="F169" s="109">
        <v>102741.71999999999</v>
      </c>
      <c r="G169" s="55"/>
      <c r="H169" s="40">
        <f t="shared" si="10"/>
        <v>0</v>
      </c>
      <c r="I169" s="38" t="e">
        <f t="shared" si="11"/>
        <v>#DIV/0!</v>
      </c>
    </row>
    <row r="170" spans="1:9" ht="25.5" x14ac:dyDescent="0.2">
      <c r="A170" s="383" t="s">
        <v>697</v>
      </c>
      <c r="B170" s="384" t="s">
        <v>991</v>
      </c>
      <c r="C170" s="385" t="s">
        <v>994</v>
      </c>
      <c r="D170" s="106" t="s">
        <v>300</v>
      </c>
      <c r="E170" s="107" t="s">
        <v>2</v>
      </c>
      <c r="F170" s="109">
        <f>28.96+53.69-16.76</f>
        <v>65.89</v>
      </c>
      <c r="G170" s="55"/>
      <c r="H170" s="40">
        <f t="shared" si="10"/>
        <v>0</v>
      </c>
      <c r="I170" s="38" t="e">
        <f t="shared" si="11"/>
        <v>#DIV/0!</v>
      </c>
    </row>
    <row r="171" spans="1:9" ht="25.5" x14ac:dyDescent="0.2">
      <c r="A171" s="383" t="s">
        <v>698</v>
      </c>
      <c r="B171" s="384">
        <v>170132</v>
      </c>
      <c r="C171" s="385" t="s">
        <v>994</v>
      </c>
      <c r="D171" s="106" t="s">
        <v>992</v>
      </c>
      <c r="E171" s="107" t="s">
        <v>2</v>
      </c>
      <c r="F171" s="109">
        <f>13.68+25.01+449.22</f>
        <v>487.91</v>
      </c>
      <c r="G171" s="55"/>
      <c r="H171" s="40">
        <f t="shared" si="10"/>
        <v>0</v>
      </c>
      <c r="I171" s="38" t="e">
        <f t="shared" si="11"/>
        <v>#DIV/0!</v>
      </c>
    </row>
    <row r="172" spans="1:9" ht="25.5" x14ac:dyDescent="0.2">
      <c r="A172" s="34" t="s">
        <v>699</v>
      </c>
      <c r="B172" s="104" t="s">
        <v>301</v>
      </c>
      <c r="C172" s="105" t="s">
        <v>994</v>
      </c>
      <c r="D172" s="106" t="s">
        <v>302</v>
      </c>
      <c r="E172" s="107" t="s">
        <v>51</v>
      </c>
      <c r="F172" s="109">
        <v>48</v>
      </c>
      <c r="G172" s="55"/>
      <c r="H172" s="40">
        <f t="shared" si="10"/>
        <v>0</v>
      </c>
      <c r="I172" s="38" t="e">
        <f t="shared" si="11"/>
        <v>#DIV/0!</v>
      </c>
    </row>
    <row r="173" spans="1:9" x14ac:dyDescent="0.2">
      <c r="A173" s="34" t="s">
        <v>700</v>
      </c>
      <c r="B173" s="104" t="s">
        <v>303</v>
      </c>
      <c r="C173" s="105" t="s">
        <v>961</v>
      </c>
      <c r="D173" s="106" t="s">
        <v>304</v>
      </c>
      <c r="E173" s="107" t="s">
        <v>74</v>
      </c>
      <c r="F173" s="109">
        <v>5137.0859999999993</v>
      </c>
      <c r="G173" s="55"/>
      <c r="H173" s="40">
        <f t="shared" si="10"/>
        <v>0</v>
      </c>
      <c r="I173" s="38" t="e">
        <f t="shared" si="11"/>
        <v>#DIV/0!</v>
      </c>
    </row>
    <row r="174" spans="1:9" ht="26.25" thickBot="1" x14ac:dyDescent="0.25">
      <c r="A174" s="34" t="s">
        <v>701</v>
      </c>
      <c r="B174" s="104" t="s">
        <v>77</v>
      </c>
      <c r="C174" s="105" t="s">
        <v>995</v>
      </c>
      <c r="D174" s="106" t="s">
        <v>18</v>
      </c>
      <c r="E174" s="107" t="s">
        <v>51</v>
      </c>
      <c r="F174" s="109">
        <v>1351.941</v>
      </c>
      <c r="G174" s="55"/>
      <c r="H174" s="40">
        <f t="shared" si="10"/>
        <v>0</v>
      </c>
      <c r="I174" s="38" t="e">
        <f t="shared" si="11"/>
        <v>#DIV/0!</v>
      </c>
    </row>
    <row r="175" spans="1:9" ht="16.5" thickBot="1" x14ac:dyDescent="0.25">
      <c r="A175" s="391">
        <v>5</v>
      </c>
      <c r="B175" s="392"/>
      <c r="C175" s="98"/>
      <c r="D175" s="99" t="s">
        <v>305</v>
      </c>
      <c r="E175" s="100">
        <f>E176</f>
        <v>0</v>
      </c>
      <c r="F175" s="100"/>
      <c r="G175" s="101"/>
      <c r="H175" s="102"/>
      <c r="I175" s="80" t="e">
        <f>E175/$G$397</f>
        <v>#DIV/0!</v>
      </c>
    </row>
    <row r="176" spans="1:9" x14ac:dyDescent="0.2">
      <c r="A176" s="389" t="s">
        <v>711</v>
      </c>
      <c r="B176" s="390"/>
      <c r="C176" s="81"/>
      <c r="D176" s="82" t="s">
        <v>305</v>
      </c>
      <c r="E176" s="83">
        <f>SUM(H177:H185)</f>
        <v>0</v>
      </c>
      <c r="F176" s="83"/>
      <c r="G176" s="83"/>
      <c r="H176" s="103"/>
      <c r="I176" s="93" t="e">
        <f>E176/$G$397</f>
        <v>#DIV/0!</v>
      </c>
    </row>
    <row r="177" spans="1:10" x14ac:dyDescent="0.2">
      <c r="A177" s="34" t="s">
        <v>702</v>
      </c>
      <c r="B177" s="104" t="s">
        <v>306</v>
      </c>
      <c r="C177" s="105" t="s">
        <v>994</v>
      </c>
      <c r="D177" s="106" t="s">
        <v>85</v>
      </c>
      <c r="E177" s="107" t="s">
        <v>74</v>
      </c>
      <c r="F177" s="109">
        <v>162.89499999999998</v>
      </c>
      <c r="G177" s="55"/>
      <c r="H177" s="40">
        <f t="shared" ref="H177:H185" si="12">F177*G177</f>
        <v>0</v>
      </c>
      <c r="I177" s="38" t="e">
        <f t="shared" ref="I177:I185" si="13">H177/$G$397</f>
        <v>#DIV/0!</v>
      </c>
    </row>
    <row r="178" spans="1:10" x14ac:dyDescent="0.2">
      <c r="A178" s="34" t="s">
        <v>703</v>
      </c>
      <c r="B178" s="104" t="s">
        <v>307</v>
      </c>
      <c r="C178" s="105" t="s">
        <v>994</v>
      </c>
      <c r="D178" s="106" t="s">
        <v>308</v>
      </c>
      <c r="E178" s="107" t="s">
        <v>74</v>
      </c>
      <c r="F178" s="109">
        <v>325.79000000000002</v>
      </c>
      <c r="G178" s="55"/>
      <c r="H178" s="40">
        <f t="shared" si="12"/>
        <v>0</v>
      </c>
      <c r="I178" s="38" t="e">
        <f t="shared" si="13"/>
        <v>#DIV/0!</v>
      </c>
    </row>
    <row r="179" spans="1:10" x14ac:dyDescent="0.2">
      <c r="A179" s="34" t="s">
        <v>704</v>
      </c>
      <c r="B179" s="104" t="s">
        <v>309</v>
      </c>
      <c r="C179" s="105" t="s">
        <v>994</v>
      </c>
      <c r="D179" s="106" t="s">
        <v>310</v>
      </c>
      <c r="E179" s="107" t="s">
        <v>3</v>
      </c>
      <c r="F179" s="109">
        <v>13031.599999999999</v>
      </c>
      <c r="G179" s="55"/>
      <c r="H179" s="40">
        <f t="shared" si="12"/>
        <v>0</v>
      </c>
      <c r="I179" s="38" t="e">
        <f t="shared" si="13"/>
        <v>#DIV/0!</v>
      </c>
    </row>
    <row r="180" spans="1:10" x14ac:dyDescent="0.2">
      <c r="A180" s="34" t="s">
        <v>705</v>
      </c>
      <c r="B180" s="104" t="s">
        <v>96</v>
      </c>
      <c r="C180" s="105" t="s">
        <v>994</v>
      </c>
      <c r="D180" s="106" t="s">
        <v>97</v>
      </c>
      <c r="E180" s="107" t="s">
        <v>74</v>
      </c>
      <c r="F180" s="109">
        <v>325.78999999999996</v>
      </c>
      <c r="G180" s="55"/>
      <c r="H180" s="40">
        <f t="shared" si="12"/>
        <v>0</v>
      </c>
      <c r="I180" s="38" t="e">
        <f t="shared" si="13"/>
        <v>#DIV/0!</v>
      </c>
      <c r="J180" s="56"/>
    </row>
    <row r="181" spans="1:10" x14ac:dyDescent="0.2">
      <c r="A181" s="34" t="s">
        <v>706</v>
      </c>
      <c r="B181" s="104" t="s">
        <v>311</v>
      </c>
      <c r="C181" s="105" t="s">
        <v>994</v>
      </c>
      <c r="D181" s="106" t="s">
        <v>312</v>
      </c>
      <c r="E181" s="107" t="s">
        <v>51</v>
      </c>
      <c r="F181" s="109">
        <v>3257.8999999999996</v>
      </c>
      <c r="G181" s="55"/>
      <c r="H181" s="40">
        <f t="shared" si="12"/>
        <v>0</v>
      </c>
      <c r="I181" s="38" t="e">
        <f t="shared" si="13"/>
        <v>#DIV/0!</v>
      </c>
    </row>
    <row r="182" spans="1:10" x14ac:dyDescent="0.2">
      <c r="A182" s="34" t="s">
        <v>707</v>
      </c>
      <c r="B182" s="104" t="s">
        <v>270</v>
      </c>
      <c r="C182" s="105" t="s">
        <v>995</v>
      </c>
      <c r="D182" s="106" t="s">
        <v>10</v>
      </c>
      <c r="E182" s="107" t="s">
        <v>51</v>
      </c>
      <c r="F182" s="109">
        <v>3257.8999999999996</v>
      </c>
      <c r="G182" s="55"/>
      <c r="H182" s="40">
        <f t="shared" si="12"/>
        <v>0</v>
      </c>
      <c r="I182" s="38" t="e">
        <f t="shared" si="13"/>
        <v>#DIV/0!</v>
      </c>
    </row>
    <row r="183" spans="1:10" x14ac:dyDescent="0.2">
      <c r="A183" s="34" t="s">
        <v>708</v>
      </c>
      <c r="B183" s="104" t="s">
        <v>313</v>
      </c>
      <c r="C183" s="105" t="s">
        <v>995</v>
      </c>
      <c r="D183" s="106" t="s">
        <v>1</v>
      </c>
      <c r="E183" s="107" t="s">
        <v>51</v>
      </c>
      <c r="F183" s="109">
        <v>3257.8999999999996</v>
      </c>
      <c r="G183" s="55"/>
      <c r="H183" s="40">
        <f t="shared" si="12"/>
        <v>0</v>
      </c>
      <c r="I183" s="38" t="e">
        <f t="shared" si="13"/>
        <v>#DIV/0!</v>
      </c>
    </row>
    <row r="184" spans="1:10" x14ac:dyDescent="0.2">
      <c r="A184" s="34" t="s">
        <v>709</v>
      </c>
      <c r="B184" s="104" t="s">
        <v>86</v>
      </c>
      <c r="C184" s="105" t="s">
        <v>994</v>
      </c>
      <c r="D184" s="106" t="s">
        <v>87</v>
      </c>
      <c r="E184" s="107" t="s">
        <v>51</v>
      </c>
      <c r="F184" s="109">
        <v>325.78999999999996</v>
      </c>
      <c r="G184" s="55"/>
      <c r="H184" s="40">
        <f t="shared" si="12"/>
        <v>0</v>
      </c>
      <c r="I184" s="38" t="e">
        <f t="shared" si="13"/>
        <v>#DIV/0!</v>
      </c>
    </row>
    <row r="185" spans="1:10" ht="26.25" thickBot="1" x14ac:dyDescent="0.25">
      <c r="A185" s="34" t="s">
        <v>710</v>
      </c>
      <c r="B185" s="104">
        <v>170372</v>
      </c>
      <c r="C185" s="105" t="s">
        <v>994</v>
      </c>
      <c r="D185" s="106" t="s">
        <v>314</v>
      </c>
      <c r="E185" s="107" t="s">
        <v>2</v>
      </c>
      <c r="F185" s="109">
        <v>4886.8499999999995</v>
      </c>
      <c r="G185" s="55"/>
      <c r="H185" s="40">
        <f t="shared" si="12"/>
        <v>0</v>
      </c>
      <c r="I185" s="38" t="e">
        <f t="shared" si="13"/>
        <v>#DIV/0!</v>
      </c>
    </row>
    <row r="186" spans="1:10" ht="16.5" thickBot="1" x14ac:dyDescent="0.25">
      <c r="A186" s="391">
        <v>6</v>
      </c>
      <c r="B186" s="392"/>
      <c r="C186" s="98"/>
      <c r="D186" s="99" t="s">
        <v>315</v>
      </c>
      <c r="E186" s="100">
        <f>E187</f>
        <v>0</v>
      </c>
      <c r="F186" s="100"/>
      <c r="G186" s="101"/>
      <c r="H186" s="102"/>
      <c r="I186" s="80" t="e">
        <f>E186/$G$397</f>
        <v>#DIV/0!</v>
      </c>
    </row>
    <row r="187" spans="1:10" x14ac:dyDescent="0.2">
      <c r="A187" s="389" t="s">
        <v>473</v>
      </c>
      <c r="B187" s="390"/>
      <c r="C187" s="81"/>
      <c r="D187" s="82" t="s">
        <v>315</v>
      </c>
      <c r="E187" s="83">
        <f>SUM(H188)</f>
        <v>0</v>
      </c>
      <c r="F187" s="83"/>
      <c r="G187" s="83"/>
      <c r="H187" s="103"/>
      <c r="I187" s="93" t="e">
        <f>E187/$G$397</f>
        <v>#DIV/0!</v>
      </c>
    </row>
    <row r="188" spans="1:10" ht="16.5" thickBot="1" x14ac:dyDescent="0.25">
      <c r="A188" s="34" t="s">
        <v>712</v>
      </c>
      <c r="B188" s="104" t="s">
        <v>316</v>
      </c>
      <c r="C188" s="105" t="s">
        <v>994</v>
      </c>
      <c r="D188" s="106" t="s">
        <v>317</v>
      </c>
      <c r="E188" s="107" t="s">
        <v>51</v>
      </c>
      <c r="F188" s="109">
        <v>2042.3199999999997</v>
      </c>
      <c r="G188" s="55"/>
      <c r="H188" s="40">
        <f t="shared" ref="H188" si="14">F188*G188</f>
        <v>0</v>
      </c>
      <c r="I188" s="38" t="e">
        <f>H188/$G$397</f>
        <v>#DIV/0!</v>
      </c>
    </row>
    <row r="189" spans="1:10" ht="16.5" thickBot="1" x14ac:dyDescent="0.25">
      <c r="A189" s="391">
        <v>7</v>
      </c>
      <c r="B189" s="392"/>
      <c r="C189" s="98"/>
      <c r="D189" s="99" t="s">
        <v>318</v>
      </c>
      <c r="E189" s="100">
        <f>E190</f>
        <v>0</v>
      </c>
      <c r="F189" s="100"/>
      <c r="G189" s="101"/>
      <c r="H189" s="102"/>
      <c r="I189" s="80" t="e">
        <f>E189/$G$397</f>
        <v>#DIV/0!</v>
      </c>
    </row>
    <row r="190" spans="1:10" x14ac:dyDescent="0.2">
      <c r="A190" s="389" t="s">
        <v>474</v>
      </c>
      <c r="B190" s="390"/>
      <c r="C190" s="81"/>
      <c r="D190" s="82" t="s">
        <v>318</v>
      </c>
      <c r="E190" s="83">
        <f>SUM(H191:H193)</f>
        <v>0</v>
      </c>
      <c r="F190" s="83"/>
      <c r="G190" s="83"/>
      <c r="H190" s="103"/>
      <c r="I190" s="93" t="e">
        <f>E190/$G$397</f>
        <v>#DIV/0!</v>
      </c>
    </row>
    <row r="191" spans="1:10" x14ac:dyDescent="0.2">
      <c r="A191" s="34" t="s">
        <v>713</v>
      </c>
      <c r="B191" s="104" t="s">
        <v>313</v>
      </c>
      <c r="C191" s="105" t="s">
        <v>995</v>
      </c>
      <c r="D191" s="106" t="s">
        <v>1</v>
      </c>
      <c r="E191" s="107" t="s">
        <v>51</v>
      </c>
      <c r="F191" s="109">
        <v>1754.35</v>
      </c>
      <c r="G191" s="55"/>
      <c r="H191" s="40">
        <f t="shared" ref="H191:H193" si="15">F191*G191</f>
        <v>0</v>
      </c>
      <c r="I191" s="38" t="e">
        <f>H191/$G$397</f>
        <v>#DIV/0!</v>
      </c>
    </row>
    <row r="192" spans="1:10" ht="25.5" x14ac:dyDescent="0.2">
      <c r="A192" s="34" t="s">
        <v>714</v>
      </c>
      <c r="B192" s="104" t="s">
        <v>319</v>
      </c>
      <c r="C192" s="105" t="s">
        <v>995</v>
      </c>
      <c r="D192" s="106" t="s">
        <v>13</v>
      </c>
      <c r="E192" s="107" t="s">
        <v>51</v>
      </c>
      <c r="F192" s="109">
        <v>1754.35</v>
      </c>
      <c r="G192" s="55"/>
      <c r="H192" s="40">
        <f t="shared" si="15"/>
        <v>0</v>
      </c>
      <c r="I192" s="38" t="e">
        <f>H192/$G$397</f>
        <v>#DIV/0!</v>
      </c>
    </row>
    <row r="193" spans="1:9" ht="16.5" thickBot="1" x14ac:dyDescent="0.25">
      <c r="A193" s="34" t="s">
        <v>715</v>
      </c>
      <c r="B193" s="104" t="s">
        <v>320</v>
      </c>
      <c r="C193" s="105" t="s">
        <v>994</v>
      </c>
      <c r="D193" s="106" t="s">
        <v>321</v>
      </c>
      <c r="E193" s="107" t="s">
        <v>51</v>
      </c>
      <c r="F193" s="109">
        <v>40</v>
      </c>
      <c r="G193" s="55"/>
      <c r="H193" s="40">
        <f t="shared" si="15"/>
        <v>0</v>
      </c>
      <c r="I193" s="38" t="e">
        <f>H193/$G$397</f>
        <v>#DIV/0!</v>
      </c>
    </row>
    <row r="194" spans="1:9" ht="16.5" thickBot="1" x14ac:dyDescent="0.25">
      <c r="A194" s="391">
        <v>8</v>
      </c>
      <c r="B194" s="392"/>
      <c r="C194" s="98"/>
      <c r="D194" s="99" t="s">
        <v>322</v>
      </c>
      <c r="E194" s="100">
        <f>E195</f>
        <v>0</v>
      </c>
      <c r="F194" s="100"/>
      <c r="G194" s="101"/>
      <c r="H194" s="102"/>
      <c r="I194" s="80" t="e">
        <f>E194/$G$397</f>
        <v>#DIV/0!</v>
      </c>
    </row>
    <row r="195" spans="1:9" x14ac:dyDescent="0.2">
      <c r="A195" s="389" t="s">
        <v>475</v>
      </c>
      <c r="B195" s="390"/>
      <c r="C195" s="81"/>
      <c r="D195" s="82" t="s">
        <v>322</v>
      </c>
      <c r="E195" s="83">
        <f>SUM(H196:H206)</f>
        <v>0</v>
      </c>
      <c r="F195" s="83"/>
      <c r="G195" s="83"/>
      <c r="H195" s="103"/>
      <c r="I195" s="93" t="e">
        <f>E195/$G$397</f>
        <v>#DIV/0!</v>
      </c>
    </row>
    <row r="196" spans="1:9" x14ac:dyDescent="0.2">
      <c r="A196" s="34" t="s">
        <v>716</v>
      </c>
      <c r="B196" s="104" t="s">
        <v>306</v>
      </c>
      <c r="C196" s="105" t="s">
        <v>994</v>
      </c>
      <c r="D196" s="106" t="s">
        <v>85</v>
      </c>
      <c r="E196" s="107" t="s">
        <v>74</v>
      </c>
      <c r="F196" s="109">
        <v>23.148</v>
      </c>
      <c r="G196" s="55"/>
      <c r="H196" s="40">
        <f t="shared" ref="H196:H206" si="16">F196*G196</f>
        <v>0</v>
      </c>
      <c r="I196" s="38" t="e">
        <f t="shared" ref="I196:I206" si="17">H196/$G$397</f>
        <v>#DIV/0!</v>
      </c>
    </row>
    <row r="197" spans="1:9" x14ac:dyDescent="0.2">
      <c r="A197" s="34" t="s">
        <v>717</v>
      </c>
      <c r="B197" s="104" t="s">
        <v>307</v>
      </c>
      <c r="C197" s="105" t="s">
        <v>994</v>
      </c>
      <c r="D197" s="106" t="s">
        <v>308</v>
      </c>
      <c r="E197" s="107" t="s">
        <v>74</v>
      </c>
      <c r="F197" s="109">
        <v>46.76</v>
      </c>
      <c r="G197" s="55"/>
      <c r="H197" s="40">
        <f t="shared" si="16"/>
        <v>0</v>
      </c>
      <c r="I197" s="38" t="e">
        <f t="shared" si="17"/>
        <v>#DIV/0!</v>
      </c>
    </row>
    <row r="198" spans="1:9" x14ac:dyDescent="0.2">
      <c r="A198" s="34" t="s">
        <v>718</v>
      </c>
      <c r="B198" s="104" t="s">
        <v>309</v>
      </c>
      <c r="C198" s="105" t="s">
        <v>994</v>
      </c>
      <c r="D198" s="106" t="s">
        <v>310</v>
      </c>
      <c r="E198" s="107" t="s">
        <v>3</v>
      </c>
      <c r="F198" s="109">
        <v>1851.84</v>
      </c>
      <c r="G198" s="55"/>
      <c r="H198" s="40">
        <f t="shared" si="16"/>
        <v>0</v>
      </c>
      <c r="I198" s="38" t="e">
        <f t="shared" si="17"/>
        <v>#DIV/0!</v>
      </c>
    </row>
    <row r="199" spans="1:9" x14ac:dyDescent="0.2">
      <c r="A199" s="34" t="s">
        <v>719</v>
      </c>
      <c r="B199" s="104" t="s">
        <v>96</v>
      </c>
      <c r="C199" s="105" t="s">
        <v>994</v>
      </c>
      <c r="D199" s="106" t="s">
        <v>97</v>
      </c>
      <c r="E199" s="107" t="s">
        <v>74</v>
      </c>
      <c r="F199" s="109">
        <v>46.295999999999999</v>
      </c>
      <c r="G199" s="55"/>
      <c r="H199" s="40">
        <f t="shared" si="16"/>
        <v>0</v>
      </c>
      <c r="I199" s="38" t="e">
        <f t="shared" si="17"/>
        <v>#DIV/0!</v>
      </c>
    </row>
    <row r="200" spans="1:9" x14ac:dyDescent="0.2">
      <c r="A200" s="34" t="s">
        <v>720</v>
      </c>
      <c r="B200" s="104" t="s">
        <v>311</v>
      </c>
      <c r="C200" s="105" t="s">
        <v>994</v>
      </c>
      <c r="D200" s="106" t="s">
        <v>312</v>
      </c>
      <c r="E200" s="107" t="s">
        <v>51</v>
      </c>
      <c r="F200" s="109">
        <v>462.96</v>
      </c>
      <c r="G200" s="55"/>
      <c r="H200" s="40">
        <f t="shared" si="16"/>
        <v>0</v>
      </c>
      <c r="I200" s="38" t="e">
        <f t="shared" si="17"/>
        <v>#DIV/0!</v>
      </c>
    </row>
    <row r="201" spans="1:9" ht="25.5" x14ac:dyDescent="0.2">
      <c r="A201" s="34" t="s">
        <v>721</v>
      </c>
      <c r="B201" s="104" t="s">
        <v>326</v>
      </c>
      <c r="C201" s="105" t="s">
        <v>994</v>
      </c>
      <c r="D201" s="106" t="s">
        <v>327</v>
      </c>
      <c r="E201" s="107" t="s">
        <v>0</v>
      </c>
      <c r="F201" s="109">
        <v>3</v>
      </c>
      <c r="G201" s="55"/>
      <c r="H201" s="40">
        <f t="shared" si="16"/>
        <v>0</v>
      </c>
      <c r="I201" s="38" t="e">
        <f t="shared" si="17"/>
        <v>#DIV/0!</v>
      </c>
    </row>
    <row r="202" spans="1:9" x14ac:dyDescent="0.2">
      <c r="A202" s="34" t="s">
        <v>722</v>
      </c>
      <c r="B202" s="104" t="s">
        <v>86</v>
      </c>
      <c r="C202" s="105" t="s">
        <v>994</v>
      </c>
      <c r="D202" s="106" t="s">
        <v>87</v>
      </c>
      <c r="E202" s="107" t="s">
        <v>51</v>
      </c>
      <c r="F202" s="109">
        <v>20</v>
      </c>
      <c r="G202" s="55"/>
      <c r="H202" s="40">
        <f t="shared" si="16"/>
        <v>0</v>
      </c>
      <c r="I202" s="38" t="e">
        <f t="shared" si="17"/>
        <v>#DIV/0!</v>
      </c>
    </row>
    <row r="203" spans="1:9" x14ac:dyDescent="0.2">
      <c r="A203" s="34" t="s">
        <v>723</v>
      </c>
      <c r="B203" s="104" t="s">
        <v>313</v>
      </c>
      <c r="C203" s="105" t="s">
        <v>995</v>
      </c>
      <c r="D203" s="106" t="s">
        <v>1</v>
      </c>
      <c r="E203" s="107" t="s">
        <v>51</v>
      </c>
      <c r="F203" s="109">
        <v>459.96</v>
      </c>
      <c r="G203" s="55"/>
      <c r="H203" s="40">
        <f t="shared" si="16"/>
        <v>0</v>
      </c>
      <c r="I203" s="38" t="e">
        <f t="shared" si="17"/>
        <v>#DIV/0!</v>
      </c>
    </row>
    <row r="204" spans="1:9" x14ac:dyDescent="0.2">
      <c r="A204" s="34" t="s">
        <v>724</v>
      </c>
      <c r="B204" s="104" t="s">
        <v>271</v>
      </c>
      <c r="C204" s="105" t="s">
        <v>995</v>
      </c>
      <c r="D204" s="106" t="s">
        <v>12</v>
      </c>
      <c r="E204" s="107" t="s">
        <v>0</v>
      </c>
      <c r="F204" s="109">
        <v>1</v>
      </c>
      <c r="G204" s="55"/>
      <c r="H204" s="40">
        <f t="shared" si="16"/>
        <v>0</v>
      </c>
      <c r="I204" s="38" t="e">
        <f t="shared" si="17"/>
        <v>#DIV/0!</v>
      </c>
    </row>
    <row r="205" spans="1:9" x14ac:dyDescent="0.2">
      <c r="A205" s="34" t="s">
        <v>725</v>
      </c>
      <c r="B205" s="104" t="s">
        <v>270</v>
      </c>
      <c r="C205" s="105" t="s">
        <v>995</v>
      </c>
      <c r="D205" s="106" t="s">
        <v>10</v>
      </c>
      <c r="E205" s="107" t="s">
        <v>51</v>
      </c>
      <c r="F205" s="109">
        <v>459.96</v>
      </c>
      <c r="G205" s="55"/>
      <c r="H205" s="40">
        <f t="shared" si="16"/>
        <v>0</v>
      </c>
      <c r="I205" s="38" t="e">
        <f t="shared" si="17"/>
        <v>#DIV/0!</v>
      </c>
    </row>
    <row r="206" spans="1:9" ht="26.25" thickBot="1" x14ac:dyDescent="0.25">
      <c r="A206" s="34" t="s">
        <v>726</v>
      </c>
      <c r="B206" s="104" t="s">
        <v>323</v>
      </c>
      <c r="C206" s="105" t="s">
        <v>994</v>
      </c>
      <c r="D206" s="106" t="s">
        <v>324</v>
      </c>
      <c r="E206" s="107" t="s">
        <v>2</v>
      </c>
      <c r="F206" s="109">
        <v>42.21</v>
      </c>
      <c r="G206" s="55"/>
      <c r="H206" s="40">
        <f t="shared" si="16"/>
        <v>0</v>
      </c>
      <c r="I206" s="38" t="e">
        <f t="shared" si="17"/>
        <v>#DIV/0!</v>
      </c>
    </row>
    <row r="207" spans="1:9" ht="16.5" thickBot="1" x14ac:dyDescent="0.25">
      <c r="A207" s="391">
        <v>9</v>
      </c>
      <c r="B207" s="392"/>
      <c r="C207" s="98"/>
      <c r="D207" s="99" t="s">
        <v>325</v>
      </c>
      <c r="E207" s="100">
        <f>E208</f>
        <v>0</v>
      </c>
      <c r="F207" s="100"/>
      <c r="G207" s="101"/>
      <c r="H207" s="102"/>
      <c r="I207" s="80" t="e">
        <f>E207/$G$397</f>
        <v>#DIV/0!</v>
      </c>
    </row>
    <row r="208" spans="1:9" x14ac:dyDescent="0.2">
      <c r="A208" s="389" t="s">
        <v>476</v>
      </c>
      <c r="B208" s="390"/>
      <c r="C208" s="81"/>
      <c r="D208" s="82" t="s">
        <v>325</v>
      </c>
      <c r="E208" s="83">
        <f>SUM(H209:H219)</f>
        <v>0</v>
      </c>
      <c r="F208" s="83"/>
      <c r="G208" s="83"/>
      <c r="H208" s="103"/>
      <c r="I208" s="93" t="e">
        <f>E208/$G$397</f>
        <v>#DIV/0!</v>
      </c>
    </row>
    <row r="209" spans="1:9" x14ac:dyDescent="0.2">
      <c r="A209" s="34" t="s">
        <v>727</v>
      </c>
      <c r="B209" s="104" t="s">
        <v>306</v>
      </c>
      <c r="C209" s="105" t="s">
        <v>994</v>
      </c>
      <c r="D209" s="106" t="s">
        <v>85</v>
      </c>
      <c r="E209" s="107" t="s">
        <v>74</v>
      </c>
      <c r="F209" s="109">
        <v>31.314599999999999</v>
      </c>
      <c r="G209" s="55"/>
      <c r="H209" s="40">
        <f t="shared" ref="H209:H219" si="18">F209*G209</f>
        <v>0</v>
      </c>
      <c r="I209" s="38" t="e">
        <f t="shared" ref="I209:I219" si="19">H209/$G$397</f>
        <v>#DIV/0!</v>
      </c>
    </row>
    <row r="210" spans="1:9" x14ac:dyDescent="0.2">
      <c r="A210" s="34" t="s">
        <v>728</v>
      </c>
      <c r="B210" s="104" t="s">
        <v>307</v>
      </c>
      <c r="C210" s="105" t="s">
        <v>994</v>
      </c>
      <c r="D210" s="106" t="s">
        <v>308</v>
      </c>
      <c r="E210" s="107" t="s">
        <v>74</v>
      </c>
      <c r="F210" s="109">
        <v>62.629199999999997</v>
      </c>
      <c r="G210" s="55"/>
      <c r="H210" s="40">
        <f t="shared" si="18"/>
        <v>0</v>
      </c>
      <c r="I210" s="38" t="e">
        <f t="shared" si="19"/>
        <v>#DIV/0!</v>
      </c>
    </row>
    <row r="211" spans="1:9" x14ac:dyDescent="0.2">
      <c r="A211" s="34" t="s">
        <v>729</v>
      </c>
      <c r="B211" s="104" t="s">
        <v>309</v>
      </c>
      <c r="C211" s="105" t="s">
        <v>994</v>
      </c>
      <c r="D211" s="106" t="s">
        <v>310</v>
      </c>
      <c r="E211" s="107" t="s">
        <v>3</v>
      </c>
      <c r="F211" s="109">
        <v>2505.1679999999997</v>
      </c>
      <c r="G211" s="55"/>
      <c r="H211" s="40">
        <f t="shared" si="18"/>
        <v>0</v>
      </c>
      <c r="I211" s="38" t="e">
        <f t="shared" si="19"/>
        <v>#DIV/0!</v>
      </c>
    </row>
    <row r="212" spans="1:9" x14ac:dyDescent="0.2">
      <c r="A212" s="34" t="s">
        <v>730</v>
      </c>
      <c r="B212" s="104" t="s">
        <v>96</v>
      </c>
      <c r="C212" s="105" t="s">
        <v>994</v>
      </c>
      <c r="D212" s="106" t="s">
        <v>97</v>
      </c>
      <c r="E212" s="107" t="s">
        <v>74</v>
      </c>
      <c r="F212" s="109">
        <v>62.629199999999997</v>
      </c>
      <c r="G212" s="55"/>
      <c r="H212" s="40">
        <f t="shared" si="18"/>
        <v>0</v>
      </c>
      <c r="I212" s="38" t="e">
        <f t="shared" si="19"/>
        <v>#DIV/0!</v>
      </c>
    </row>
    <row r="213" spans="1:9" x14ac:dyDescent="0.2">
      <c r="A213" s="34" t="s">
        <v>731</v>
      </c>
      <c r="B213" s="104" t="s">
        <v>311</v>
      </c>
      <c r="C213" s="105" t="s">
        <v>994</v>
      </c>
      <c r="D213" s="106" t="s">
        <v>312</v>
      </c>
      <c r="E213" s="107" t="s">
        <v>51</v>
      </c>
      <c r="F213" s="109">
        <v>626.29199999999992</v>
      </c>
      <c r="G213" s="55"/>
      <c r="H213" s="40">
        <f t="shared" si="18"/>
        <v>0</v>
      </c>
      <c r="I213" s="38" t="e">
        <f t="shared" si="19"/>
        <v>#DIV/0!</v>
      </c>
    </row>
    <row r="214" spans="1:9" x14ac:dyDescent="0.2">
      <c r="A214" s="34" t="s">
        <v>732</v>
      </c>
      <c r="B214" s="104" t="s">
        <v>86</v>
      </c>
      <c r="C214" s="105" t="s">
        <v>994</v>
      </c>
      <c r="D214" s="106" t="s">
        <v>87</v>
      </c>
      <c r="E214" s="107" t="s">
        <v>51</v>
      </c>
      <c r="F214" s="109">
        <v>10.346</v>
      </c>
      <c r="G214" s="55"/>
      <c r="H214" s="40">
        <f t="shared" si="18"/>
        <v>0</v>
      </c>
      <c r="I214" s="38" t="e">
        <f t="shared" si="19"/>
        <v>#DIV/0!</v>
      </c>
    </row>
    <row r="215" spans="1:9" x14ac:dyDescent="0.2">
      <c r="A215" s="34" t="s">
        <v>733</v>
      </c>
      <c r="B215" s="104" t="s">
        <v>313</v>
      </c>
      <c r="C215" s="105" t="s">
        <v>995</v>
      </c>
      <c r="D215" s="106" t="s">
        <v>1</v>
      </c>
      <c r="E215" s="107" t="s">
        <v>51</v>
      </c>
      <c r="F215" s="109">
        <v>626.29199999999992</v>
      </c>
      <c r="G215" s="55"/>
      <c r="H215" s="40">
        <f t="shared" si="18"/>
        <v>0</v>
      </c>
      <c r="I215" s="38" t="e">
        <f t="shared" si="19"/>
        <v>#DIV/0!</v>
      </c>
    </row>
    <row r="216" spans="1:9" x14ac:dyDescent="0.2">
      <c r="A216" s="34" t="s">
        <v>734</v>
      </c>
      <c r="B216" s="104" t="s">
        <v>271</v>
      </c>
      <c r="C216" s="105" t="s">
        <v>995</v>
      </c>
      <c r="D216" s="106" t="s">
        <v>12</v>
      </c>
      <c r="E216" s="107" t="s">
        <v>0</v>
      </c>
      <c r="F216" s="109">
        <v>1</v>
      </c>
      <c r="G216" s="55"/>
      <c r="H216" s="40">
        <f t="shared" si="18"/>
        <v>0</v>
      </c>
      <c r="I216" s="38" t="e">
        <f t="shared" si="19"/>
        <v>#DIV/0!</v>
      </c>
    </row>
    <row r="217" spans="1:9" x14ac:dyDescent="0.2">
      <c r="A217" s="34" t="s">
        <v>735</v>
      </c>
      <c r="B217" s="104" t="s">
        <v>270</v>
      </c>
      <c r="C217" s="105" t="s">
        <v>995</v>
      </c>
      <c r="D217" s="106" t="s">
        <v>10</v>
      </c>
      <c r="E217" s="107" t="s">
        <v>51</v>
      </c>
      <c r="F217" s="109">
        <v>626.29199999999992</v>
      </c>
      <c r="G217" s="55"/>
      <c r="H217" s="40">
        <f t="shared" si="18"/>
        <v>0</v>
      </c>
      <c r="I217" s="38" t="e">
        <f t="shared" si="19"/>
        <v>#DIV/0!</v>
      </c>
    </row>
    <row r="218" spans="1:9" ht="25.5" x14ac:dyDescent="0.2">
      <c r="A218" s="34" t="s">
        <v>736</v>
      </c>
      <c r="B218" s="104" t="s">
        <v>326</v>
      </c>
      <c r="C218" s="105" t="s">
        <v>994</v>
      </c>
      <c r="D218" s="106" t="s">
        <v>327</v>
      </c>
      <c r="E218" s="107" t="s">
        <v>0</v>
      </c>
      <c r="F218" s="109">
        <v>2</v>
      </c>
      <c r="G218" s="55"/>
      <c r="H218" s="40">
        <f t="shared" si="18"/>
        <v>0</v>
      </c>
      <c r="I218" s="38" t="e">
        <f t="shared" si="19"/>
        <v>#DIV/0!</v>
      </c>
    </row>
    <row r="219" spans="1:9" ht="26.25" thickBot="1" x14ac:dyDescent="0.25">
      <c r="A219" s="34" t="s">
        <v>737</v>
      </c>
      <c r="B219" s="104" t="s">
        <v>323</v>
      </c>
      <c r="C219" s="105" t="s">
        <v>994</v>
      </c>
      <c r="D219" s="106" t="s">
        <v>324</v>
      </c>
      <c r="E219" s="107" t="s">
        <v>2</v>
      </c>
      <c r="F219" s="109">
        <v>38.659999999999997</v>
      </c>
      <c r="G219" s="55"/>
      <c r="H219" s="40">
        <f t="shared" si="18"/>
        <v>0</v>
      </c>
      <c r="I219" s="38" t="e">
        <f t="shared" si="19"/>
        <v>#DIV/0!</v>
      </c>
    </row>
    <row r="220" spans="1:9" ht="16.5" thickBot="1" x14ac:dyDescent="0.25">
      <c r="A220" s="391" t="s">
        <v>31</v>
      </c>
      <c r="B220" s="392"/>
      <c r="C220" s="98"/>
      <c r="D220" s="99" t="s">
        <v>328</v>
      </c>
      <c r="E220" s="100">
        <f>E221</f>
        <v>0</v>
      </c>
      <c r="F220" s="100"/>
      <c r="G220" s="101"/>
      <c r="H220" s="102"/>
      <c r="I220" s="80" t="e">
        <f>E220/$G$397</f>
        <v>#DIV/0!</v>
      </c>
    </row>
    <row r="221" spans="1:9" x14ac:dyDescent="0.2">
      <c r="A221" s="389" t="s">
        <v>477</v>
      </c>
      <c r="B221" s="390"/>
      <c r="C221" s="81"/>
      <c r="D221" s="82" t="s">
        <v>328</v>
      </c>
      <c r="E221" s="83">
        <f>SUM(H222:H226)</f>
        <v>0</v>
      </c>
      <c r="F221" s="83"/>
      <c r="G221" s="83"/>
      <c r="H221" s="103"/>
      <c r="I221" s="93" t="e">
        <f>E221/$G$397</f>
        <v>#DIV/0!</v>
      </c>
    </row>
    <row r="222" spans="1:9" ht="25.5" x14ac:dyDescent="0.2">
      <c r="A222" s="34" t="s">
        <v>738</v>
      </c>
      <c r="B222" s="104" t="s">
        <v>329</v>
      </c>
      <c r="C222" s="105" t="s">
        <v>995</v>
      </c>
      <c r="D222" s="106" t="s">
        <v>14</v>
      </c>
      <c r="E222" s="107" t="s">
        <v>51</v>
      </c>
      <c r="F222" s="109">
        <v>390.53</v>
      </c>
      <c r="G222" s="55"/>
      <c r="H222" s="40">
        <f t="shared" ref="H222:H226" si="20">F222*G222</f>
        <v>0</v>
      </c>
      <c r="I222" s="38" t="e">
        <f>H222/$G$397</f>
        <v>#DIV/0!</v>
      </c>
    </row>
    <row r="223" spans="1:9" x14ac:dyDescent="0.2">
      <c r="A223" s="34" t="s">
        <v>739</v>
      </c>
      <c r="B223" s="104" t="s">
        <v>270</v>
      </c>
      <c r="C223" s="105" t="s">
        <v>995</v>
      </c>
      <c r="D223" s="106" t="s">
        <v>10</v>
      </c>
      <c r="E223" s="107" t="s">
        <v>51</v>
      </c>
      <c r="F223" s="109">
        <v>390.53</v>
      </c>
      <c r="G223" s="55"/>
      <c r="H223" s="40">
        <f t="shared" si="20"/>
        <v>0</v>
      </c>
      <c r="I223" s="38" t="e">
        <f>H223/$G$397</f>
        <v>#DIV/0!</v>
      </c>
    </row>
    <row r="224" spans="1:9" x14ac:dyDescent="0.2">
      <c r="A224" s="34" t="s">
        <v>740</v>
      </c>
      <c r="B224" s="104" t="s">
        <v>271</v>
      </c>
      <c r="C224" s="105" t="s">
        <v>995</v>
      </c>
      <c r="D224" s="106" t="s">
        <v>12</v>
      </c>
      <c r="E224" s="107" t="s">
        <v>0</v>
      </c>
      <c r="F224" s="109">
        <v>1</v>
      </c>
      <c r="G224" s="55"/>
      <c r="H224" s="40">
        <f t="shared" si="20"/>
        <v>0</v>
      </c>
      <c r="I224" s="38" t="e">
        <f>H224/$G$397</f>
        <v>#DIV/0!</v>
      </c>
    </row>
    <row r="225" spans="1:9" x14ac:dyDescent="0.2">
      <c r="A225" s="34" t="s">
        <v>741</v>
      </c>
      <c r="B225" s="104" t="s">
        <v>282</v>
      </c>
      <c r="C225" s="105" t="s">
        <v>994</v>
      </c>
      <c r="D225" s="106" t="s">
        <v>283</v>
      </c>
      <c r="E225" s="107" t="s">
        <v>0</v>
      </c>
      <c r="F225" s="109">
        <v>1</v>
      </c>
      <c r="G225" s="55"/>
      <c r="H225" s="40">
        <f t="shared" si="20"/>
        <v>0</v>
      </c>
      <c r="I225" s="38" t="e">
        <f>H225/$G$397</f>
        <v>#DIV/0!</v>
      </c>
    </row>
    <row r="226" spans="1:9" ht="26.25" thickBot="1" x14ac:dyDescent="0.25">
      <c r="A226" s="34" t="s">
        <v>742</v>
      </c>
      <c r="B226" s="104" t="s">
        <v>323</v>
      </c>
      <c r="C226" s="105" t="s">
        <v>994</v>
      </c>
      <c r="D226" s="106" t="s">
        <v>324</v>
      </c>
      <c r="E226" s="107" t="s">
        <v>2</v>
      </c>
      <c r="F226" s="109">
        <v>31.88</v>
      </c>
      <c r="G226" s="55"/>
      <c r="H226" s="40">
        <f t="shared" si="20"/>
        <v>0</v>
      </c>
      <c r="I226" s="38" t="e">
        <f>H226/$G$397</f>
        <v>#DIV/0!</v>
      </c>
    </row>
    <row r="227" spans="1:9" ht="16.5" thickBot="1" x14ac:dyDescent="0.25">
      <c r="A227" s="391" t="s">
        <v>32</v>
      </c>
      <c r="B227" s="392"/>
      <c r="C227" s="98"/>
      <c r="D227" s="99" t="s">
        <v>330</v>
      </c>
      <c r="E227" s="100">
        <f>E228</f>
        <v>0</v>
      </c>
      <c r="F227" s="100"/>
      <c r="G227" s="101"/>
      <c r="H227" s="102"/>
      <c r="I227" s="80" t="e">
        <f>E227/$G$397</f>
        <v>#DIV/0!</v>
      </c>
    </row>
    <row r="228" spans="1:9" x14ac:dyDescent="0.2">
      <c r="A228" s="389" t="s">
        <v>478</v>
      </c>
      <c r="B228" s="390"/>
      <c r="C228" s="81"/>
      <c r="D228" s="82" t="s">
        <v>330</v>
      </c>
      <c r="E228" s="83">
        <f>SUM(H229:H240)</f>
        <v>0</v>
      </c>
      <c r="F228" s="83"/>
      <c r="G228" s="83"/>
      <c r="H228" s="103"/>
      <c r="I228" s="93" t="e">
        <f>E228/$G$397</f>
        <v>#DIV/0!</v>
      </c>
    </row>
    <row r="229" spans="1:9" x14ac:dyDescent="0.2">
      <c r="A229" s="34" t="s">
        <v>743</v>
      </c>
      <c r="B229" s="104" t="s">
        <v>306</v>
      </c>
      <c r="C229" s="105" t="s">
        <v>994</v>
      </c>
      <c r="D229" s="106" t="s">
        <v>85</v>
      </c>
      <c r="E229" s="107" t="s">
        <v>74</v>
      </c>
      <c r="F229" s="109">
        <v>27</v>
      </c>
      <c r="G229" s="55"/>
      <c r="H229" s="40">
        <f t="shared" ref="H229:H240" si="21">F229*G229</f>
        <v>0</v>
      </c>
      <c r="I229" s="38" t="e">
        <f t="shared" ref="I229:I240" si="22">H229/$G$397</f>
        <v>#DIV/0!</v>
      </c>
    </row>
    <row r="230" spans="1:9" x14ac:dyDescent="0.2">
      <c r="A230" s="34" t="s">
        <v>744</v>
      </c>
      <c r="B230" s="104" t="s">
        <v>307</v>
      </c>
      <c r="C230" s="105" t="s">
        <v>994</v>
      </c>
      <c r="D230" s="106" t="s">
        <v>308</v>
      </c>
      <c r="E230" s="107" t="s">
        <v>74</v>
      </c>
      <c r="F230" s="109">
        <v>54</v>
      </c>
      <c r="G230" s="55"/>
      <c r="H230" s="40">
        <f t="shared" si="21"/>
        <v>0</v>
      </c>
      <c r="I230" s="38" t="e">
        <f t="shared" si="22"/>
        <v>#DIV/0!</v>
      </c>
    </row>
    <row r="231" spans="1:9" x14ac:dyDescent="0.2">
      <c r="A231" s="34" t="s">
        <v>745</v>
      </c>
      <c r="B231" s="104" t="s">
        <v>309</v>
      </c>
      <c r="C231" s="105" t="s">
        <v>994</v>
      </c>
      <c r="D231" s="106" t="s">
        <v>310</v>
      </c>
      <c r="E231" s="107" t="s">
        <v>3</v>
      </c>
      <c r="F231" s="109">
        <v>2160</v>
      </c>
      <c r="G231" s="55"/>
      <c r="H231" s="40">
        <f t="shared" si="21"/>
        <v>0</v>
      </c>
      <c r="I231" s="38" t="e">
        <f t="shared" si="22"/>
        <v>#DIV/0!</v>
      </c>
    </row>
    <row r="232" spans="1:9" x14ac:dyDescent="0.2">
      <c r="A232" s="34" t="s">
        <v>746</v>
      </c>
      <c r="B232" s="104" t="s">
        <v>96</v>
      </c>
      <c r="C232" s="105" t="s">
        <v>994</v>
      </c>
      <c r="D232" s="106" t="s">
        <v>97</v>
      </c>
      <c r="E232" s="107" t="s">
        <v>74</v>
      </c>
      <c r="F232" s="109">
        <v>54</v>
      </c>
      <c r="G232" s="55"/>
      <c r="H232" s="40">
        <f t="shared" si="21"/>
        <v>0</v>
      </c>
      <c r="I232" s="38" t="e">
        <f t="shared" si="22"/>
        <v>#DIV/0!</v>
      </c>
    </row>
    <row r="233" spans="1:9" x14ac:dyDescent="0.2">
      <c r="A233" s="34" t="s">
        <v>747</v>
      </c>
      <c r="B233" s="104" t="s">
        <v>311</v>
      </c>
      <c r="C233" s="105" t="s">
        <v>994</v>
      </c>
      <c r="D233" s="106" t="s">
        <v>312</v>
      </c>
      <c r="E233" s="107" t="s">
        <v>51</v>
      </c>
      <c r="F233" s="109">
        <v>540</v>
      </c>
      <c r="G233" s="55"/>
      <c r="H233" s="40">
        <f t="shared" si="21"/>
        <v>0</v>
      </c>
      <c r="I233" s="38" t="e">
        <f t="shared" si="22"/>
        <v>#DIV/0!</v>
      </c>
    </row>
    <row r="234" spans="1:9" x14ac:dyDescent="0.2">
      <c r="A234" s="34" t="s">
        <v>748</v>
      </c>
      <c r="B234" s="104" t="s">
        <v>86</v>
      </c>
      <c r="C234" s="105" t="s">
        <v>994</v>
      </c>
      <c r="D234" s="106" t="s">
        <v>87</v>
      </c>
      <c r="E234" s="107" t="s">
        <v>51</v>
      </c>
      <c r="F234" s="109">
        <v>9.6</v>
      </c>
      <c r="G234" s="55"/>
      <c r="H234" s="40">
        <f t="shared" si="21"/>
        <v>0</v>
      </c>
      <c r="I234" s="38" t="e">
        <f t="shared" si="22"/>
        <v>#DIV/0!</v>
      </c>
    </row>
    <row r="235" spans="1:9" x14ac:dyDescent="0.2">
      <c r="A235" s="34" t="s">
        <v>749</v>
      </c>
      <c r="B235" s="104" t="s">
        <v>313</v>
      </c>
      <c r="C235" s="105" t="s">
        <v>995</v>
      </c>
      <c r="D235" s="106" t="s">
        <v>1</v>
      </c>
      <c r="E235" s="107" t="s">
        <v>51</v>
      </c>
      <c r="F235" s="109">
        <v>540</v>
      </c>
      <c r="G235" s="55"/>
      <c r="H235" s="40">
        <f t="shared" si="21"/>
        <v>0</v>
      </c>
      <c r="I235" s="38" t="e">
        <f t="shared" si="22"/>
        <v>#DIV/0!</v>
      </c>
    </row>
    <row r="236" spans="1:9" x14ac:dyDescent="0.2">
      <c r="A236" s="34" t="s">
        <v>750</v>
      </c>
      <c r="B236" s="104" t="s">
        <v>271</v>
      </c>
      <c r="C236" s="105" t="s">
        <v>995</v>
      </c>
      <c r="D236" s="106" t="s">
        <v>12</v>
      </c>
      <c r="E236" s="107" t="s">
        <v>0</v>
      </c>
      <c r="F236" s="109">
        <v>1</v>
      </c>
      <c r="G236" s="55"/>
      <c r="H236" s="40">
        <f t="shared" si="21"/>
        <v>0</v>
      </c>
      <c r="I236" s="38" t="e">
        <f t="shared" si="22"/>
        <v>#DIV/0!</v>
      </c>
    </row>
    <row r="237" spans="1:9" x14ac:dyDescent="0.2">
      <c r="A237" s="34" t="s">
        <v>751</v>
      </c>
      <c r="B237" s="104" t="s">
        <v>270</v>
      </c>
      <c r="C237" s="105" t="s">
        <v>995</v>
      </c>
      <c r="D237" s="106" t="s">
        <v>10</v>
      </c>
      <c r="E237" s="107" t="s">
        <v>51</v>
      </c>
      <c r="F237" s="109">
        <v>540</v>
      </c>
      <c r="G237" s="55"/>
      <c r="H237" s="40">
        <f t="shared" si="21"/>
        <v>0</v>
      </c>
      <c r="I237" s="38" t="e">
        <f t="shared" si="22"/>
        <v>#DIV/0!</v>
      </c>
    </row>
    <row r="238" spans="1:9" ht="25.5" x14ac:dyDescent="0.2">
      <c r="A238" s="34" t="s">
        <v>752</v>
      </c>
      <c r="B238" s="104" t="s">
        <v>323</v>
      </c>
      <c r="C238" s="105" t="s">
        <v>994</v>
      </c>
      <c r="D238" s="106" t="s">
        <v>324</v>
      </c>
      <c r="E238" s="107" t="s">
        <v>2</v>
      </c>
      <c r="F238" s="109">
        <v>96</v>
      </c>
      <c r="G238" s="55"/>
      <c r="H238" s="40">
        <f t="shared" si="21"/>
        <v>0</v>
      </c>
      <c r="I238" s="38" t="e">
        <f t="shared" si="22"/>
        <v>#DIV/0!</v>
      </c>
    </row>
    <row r="239" spans="1:9" x14ac:dyDescent="0.2">
      <c r="A239" s="34" t="s">
        <v>753</v>
      </c>
      <c r="B239" s="104" t="s">
        <v>278</v>
      </c>
      <c r="C239" s="105" t="s">
        <v>994</v>
      </c>
      <c r="D239" s="106" t="s">
        <v>279</v>
      </c>
      <c r="E239" s="107" t="s">
        <v>51</v>
      </c>
      <c r="F239" s="109">
        <v>540</v>
      </c>
      <c r="G239" s="55"/>
      <c r="H239" s="40">
        <f t="shared" si="21"/>
        <v>0</v>
      </c>
      <c r="I239" s="38" t="e">
        <f t="shared" si="22"/>
        <v>#DIV/0!</v>
      </c>
    </row>
    <row r="240" spans="1:9" ht="16.5" thickBot="1" x14ac:dyDescent="0.25">
      <c r="A240" s="34" t="s">
        <v>754</v>
      </c>
      <c r="B240" s="104" t="s">
        <v>280</v>
      </c>
      <c r="C240" s="105" t="s">
        <v>994</v>
      </c>
      <c r="D240" s="106" t="s">
        <v>281</v>
      </c>
      <c r="E240" s="107" t="s">
        <v>0</v>
      </c>
      <c r="F240" s="109">
        <v>2</v>
      </c>
      <c r="G240" s="55"/>
      <c r="H240" s="40">
        <f t="shared" si="21"/>
        <v>0</v>
      </c>
      <c r="I240" s="38" t="e">
        <f t="shared" si="22"/>
        <v>#DIV/0!</v>
      </c>
    </row>
    <row r="241" spans="1:9" ht="16.5" thickBot="1" x14ac:dyDescent="0.25">
      <c r="A241" s="391" t="s">
        <v>33</v>
      </c>
      <c r="B241" s="392"/>
      <c r="C241" s="98"/>
      <c r="D241" s="99" t="s">
        <v>331</v>
      </c>
      <c r="E241" s="100">
        <f>E242</f>
        <v>0</v>
      </c>
      <c r="F241" s="100"/>
      <c r="G241" s="101"/>
      <c r="H241" s="102"/>
      <c r="I241" s="80" t="e">
        <f>E241/$G$397</f>
        <v>#DIV/0!</v>
      </c>
    </row>
    <row r="242" spans="1:9" x14ac:dyDescent="0.2">
      <c r="A242" s="389" t="s">
        <v>479</v>
      </c>
      <c r="B242" s="390"/>
      <c r="C242" s="81"/>
      <c r="D242" s="82" t="s">
        <v>331</v>
      </c>
      <c r="E242" s="83">
        <f>SUM(H243:H258)</f>
        <v>0</v>
      </c>
      <c r="F242" s="83"/>
      <c r="G242" s="83"/>
      <c r="H242" s="103"/>
      <c r="I242" s="93" t="e">
        <f>E242/$G$397</f>
        <v>#DIV/0!</v>
      </c>
    </row>
    <row r="243" spans="1:9" x14ac:dyDescent="0.2">
      <c r="A243" s="34" t="s">
        <v>755</v>
      </c>
      <c r="B243" s="104" t="s">
        <v>306</v>
      </c>
      <c r="C243" s="105" t="s">
        <v>994</v>
      </c>
      <c r="D243" s="106" t="s">
        <v>85</v>
      </c>
      <c r="E243" s="107" t="s">
        <v>74</v>
      </c>
      <c r="F243" s="109">
        <v>33.855000000000004</v>
      </c>
      <c r="G243" s="55"/>
      <c r="H243" s="40">
        <f t="shared" ref="H243:H258" si="23">F243*G243</f>
        <v>0</v>
      </c>
      <c r="I243" s="38" t="e">
        <f t="shared" ref="I243:I258" si="24">H243/$G$397</f>
        <v>#DIV/0!</v>
      </c>
    </row>
    <row r="244" spans="1:9" x14ac:dyDescent="0.2">
      <c r="A244" s="34" t="s">
        <v>756</v>
      </c>
      <c r="B244" s="104" t="s">
        <v>307</v>
      </c>
      <c r="C244" s="105" t="s">
        <v>994</v>
      </c>
      <c r="D244" s="106" t="s">
        <v>308</v>
      </c>
      <c r="E244" s="107" t="s">
        <v>74</v>
      </c>
      <c r="F244" s="109">
        <v>67.710000000000008</v>
      </c>
      <c r="G244" s="55"/>
      <c r="H244" s="40">
        <f t="shared" si="23"/>
        <v>0</v>
      </c>
      <c r="I244" s="38" t="e">
        <f t="shared" si="24"/>
        <v>#DIV/0!</v>
      </c>
    </row>
    <row r="245" spans="1:9" x14ac:dyDescent="0.2">
      <c r="A245" s="34" t="s">
        <v>757</v>
      </c>
      <c r="B245" s="104" t="s">
        <v>309</v>
      </c>
      <c r="C245" s="105" t="s">
        <v>994</v>
      </c>
      <c r="D245" s="106" t="s">
        <v>310</v>
      </c>
      <c r="E245" s="107" t="s">
        <v>3</v>
      </c>
      <c r="F245" s="109">
        <v>2708.4</v>
      </c>
      <c r="G245" s="55"/>
      <c r="H245" s="40">
        <f t="shared" si="23"/>
        <v>0</v>
      </c>
      <c r="I245" s="38" t="e">
        <f t="shared" si="24"/>
        <v>#DIV/0!</v>
      </c>
    </row>
    <row r="246" spans="1:9" x14ac:dyDescent="0.2">
      <c r="A246" s="34" t="s">
        <v>758</v>
      </c>
      <c r="B246" s="104" t="s">
        <v>96</v>
      </c>
      <c r="C246" s="105" t="s">
        <v>994</v>
      </c>
      <c r="D246" s="106" t="s">
        <v>97</v>
      </c>
      <c r="E246" s="107" t="s">
        <v>74</v>
      </c>
      <c r="F246" s="109">
        <v>67.710000000000008</v>
      </c>
      <c r="G246" s="55"/>
      <c r="H246" s="40">
        <f t="shared" si="23"/>
        <v>0</v>
      </c>
      <c r="I246" s="38" t="e">
        <f t="shared" si="24"/>
        <v>#DIV/0!</v>
      </c>
    </row>
    <row r="247" spans="1:9" x14ac:dyDescent="0.2">
      <c r="A247" s="34" t="s">
        <v>759</v>
      </c>
      <c r="B247" s="104" t="s">
        <v>311</v>
      </c>
      <c r="C247" s="105" t="s">
        <v>994</v>
      </c>
      <c r="D247" s="106" t="s">
        <v>312</v>
      </c>
      <c r="E247" s="107" t="s">
        <v>51</v>
      </c>
      <c r="F247" s="109">
        <v>677.1</v>
      </c>
      <c r="G247" s="55"/>
      <c r="H247" s="40">
        <f t="shared" si="23"/>
        <v>0</v>
      </c>
      <c r="I247" s="38" t="e">
        <f t="shared" si="24"/>
        <v>#DIV/0!</v>
      </c>
    </row>
    <row r="248" spans="1:9" x14ac:dyDescent="0.2">
      <c r="A248" s="34" t="s">
        <v>760</v>
      </c>
      <c r="B248" s="104" t="s">
        <v>86</v>
      </c>
      <c r="C248" s="105" t="s">
        <v>994</v>
      </c>
      <c r="D248" s="106" t="s">
        <v>87</v>
      </c>
      <c r="E248" s="107" t="s">
        <v>51</v>
      </c>
      <c r="F248" s="109">
        <v>70</v>
      </c>
      <c r="G248" s="55"/>
      <c r="H248" s="40">
        <f t="shared" si="23"/>
        <v>0</v>
      </c>
      <c r="I248" s="38" t="e">
        <f t="shared" si="24"/>
        <v>#DIV/0!</v>
      </c>
    </row>
    <row r="249" spans="1:9" x14ac:dyDescent="0.2">
      <c r="A249" s="34" t="s">
        <v>761</v>
      </c>
      <c r="B249" s="104" t="s">
        <v>313</v>
      </c>
      <c r="C249" s="105" t="s">
        <v>995</v>
      </c>
      <c r="D249" s="106" t="s">
        <v>1</v>
      </c>
      <c r="E249" s="107" t="s">
        <v>51</v>
      </c>
      <c r="F249" s="109">
        <v>677.1</v>
      </c>
      <c r="G249" s="55"/>
      <c r="H249" s="40">
        <f t="shared" si="23"/>
        <v>0</v>
      </c>
      <c r="I249" s="38" t="e">
        <f t="shared" si="24"/>
        <v>#DIV/0!</v>
      </c>
    </row>
    <row r="250" spans="1:9" ht="30" customHeight="1" x14ac:dyDescent="0.2">
      <c r="A250" s="34" t="s">
        <v>762</v>
      </c>
      <c r="B250" s="104">
        <v>101735</v>
      </c>
      <c r="C250" s="105" t="s">
        <v>993</v>
      </c>
      <c r="D250" s="106" t="s">
        <v>918</v>
      </c>
      <c r="E250" s="107" t="s">
        <v>51</v>
      </c>
      <c r="F250" s="109">
        <v>677.1</v>
      </c>
      <c r="G250" s="55"/>
      <c r="H250" s="40">
        <f t="shared" si="23"/>
        <v>0</v>
      </c>
      <c r="I250" s="38" t="e">
        <f t="shared" si="24"/>
        <v>#DIV/0!</v>
      </c>
    </row>
    <row r="251" spans="1:9" x14ac:dyDescent="0.2">
      <c r="A251" s="34" t="s">
        <v>763</v>
      </c>
      <c r="B251" s="104" t="s">
        <v>332</v>
      </c>
      <c r="C251" s="105" t="s">
        <v>994</v>
      </c>
      <c r="D251" s="106" t="s">
        <v>333</v>
      </c>
      <c r="E251" s="107" t="s">
        <v>0</v>
      </c>
      <c r="F251" s="109">
        <v>3</v>
      </c>
      <c r="G251" s="55"/>
      <c r="H251" s="40">
        <f t="shared" si="23"/>
        <v>0</v>
      </c>
      <c r="I251" s="38" t="e">
        <f t="shared" si="24"/>
        <v>#DIV/0!</v>
      </c>
    </row>
    <row r="252" spans="1:9" ht="38.25" x14ac:dyDescent="0.2">
      <c r="A252" s="34" t="s">
        <v>764</v>
      </c>
      <c r="B252" s="104" t="s">
        <v>334</v>
      </c>
      <c r="C252" s="105" t="s">
        <v>994</v>
      </c>
      <c r="D252" s="106" t="s">
        <v>335</v>
      </c>
      <c r="E252" s="107" t="s">
        <v>0</v>
      </c>
      <c r="F252" s="109">
        <v>2</v>
      </c>
      <c r="G252" s="55"/>
      <c r="H252" s="40">
        <f t="shared" si="23"/>
        <v>0</v>
      </c>
      <c r="I252" s="38" t="e">
        <f t="shared" si="24"/>
        <v>#DIV/0!</v>
      </c>
    </row>
    <row r="253" spans="1:9" x14ac:dyDescent="0.2">
      <c r="A253" s="34" t="s">
        <v>765</v>
      </c>
      <c r="B253" s="104" t="s">
        <v>336</v>
      </c>
      <c r="C253" s="105" t="s">
        <v>994</v>
      </c>
      <c r="D253" s="106" t="s">
        <v>337</v>
      </c>
      <c r="E253" s="107" t="s">
        <v>0</v>
      </c>
      <c r="F253" s="109">
        <v>3</v>
      </c>
      <c r="G253" s="55"/>
      <c r="H253" s="40">
        <f t="shared" si="23"/>
        <v>0</v>
      </c>
      <c r="I253" s="38" t="e">
        <f t="shared" si="24"/>
        <v>#DIV/0!</v>
      </c>
    </row>
    <row r="254" spans="1:9" ht="25.5" x14ac:dyDescent="0.2">
      <c r="A254" s="34" t="s">
        <v>766</v>
      </c>
      <c r="B254" s="104" t="s">
        <v>338</v>
      </c>
      <c r="C254" s="105" t="s">
        <v>994</v>
      </c>
      <c r="D254" s="106" t="s">
        <v>339</v>
      </c>
      <c r="E254" s="107" t="s">
        <v>0</v>
      </c>
      <c r="F254" s="109">
        <v>3</v>
      </c>
      <c r="G254" s="55"/>
      <c r="H254" s="40">
        <f t="shared" si="23"/>
        <v>0</v>
      </c>
      <c r="I254" s="38" t="e">
        <f t="shared" si="24"/>
        <v>#DIV/0!</v>
      </c>
    </row>
    <row r="255" spans="1:9" ht="25.5" x14ac:dyDescent="0.2">
      <c r="A255" s="34" t="s">
        <v>767</v>
      </c>
      <c r="B255" s="104" t="s">
        <v>340</v>
      </c>
      <c r="C255" s="105" t="s">
        <v>994</v>
      </c>
      <c r="D255" s="106" t="s">
        <v>341</v>
      </c>
      <c r="E255" s="107" t="s">
        <v>0</v>
      </c>
      <c r="F255" s="109">
        <v>2</v>
      </c>
      <c r="G255" s="55"/>
      <c r="H255" s="40">
        <f t="shared" si="23"/>
        <v>0</v>
      </c>
      <c r="I255" s="38" t="e">
        <f t="shared" si="24"/>
        <v>#DIV/0!</v>
      </c>
    </row>
    <row r="256" spans="1:9" ht="25.5" x14ac:dyDescent="0.2">
      <c r="A256" s="34" t="s">
        <v>768</v>
      </c>
      <c r="B256" s="104" t="s">
        <v>342</v>
      </c>
      <c r="C256" s="105" t="s">
        <v>994</v>
      </c>
      <c r="D256" s="106" t="s">
        <v>343</v>
      </c>
      <c r="E256" s="107" t="s">
        <v>0</v>
      </c>
      <c r="F256" s="109">
        <v>3</v>
      </c>
      <c r="G256" s="55"/>
      <c r="H256" s="40">
        <f t="shared" si="23"/>
        <v>0</v>
      </c>
      <c r="I256" s="38" t="e">
        <f t="shared" si="24"/>
        <v>#DIV/0!</v>
      </c>
    </row>
    <row r="257" spans="1:9" x14ac:dyDescent="0.2">
      <c r="A257" s="34" t="s">
        <v>769</v>
      </c>
      <c r="B257" s="104" t="s">
        <v>344</v>
      </c>
      <c r="C257" s="105" t="s">
        <v>994</v>
      </c>
      <c r="D257" s="106" t="s">
        <v>345</v>
      </c>
      <c r="E257" s="107" t="s">
        <v>0</v>
      </c>
      <c r="F257" s="109">
        <v>1</v>
      </c>
      <c r="G257" s="55"/>
      <c r="H257" s="40">
        <f t="shared" si="23"/>
        <v>0</v>
      </c>
      <c r="I257" s="38" t="e">
        <f t="shared" si="24"/>
        <v>#DIV/0!</v>
      </c>
    </row>
    <row r="258" spans="1:9" ht="26.25" thickBot="1" x14ac:dyDescent="0.25">
      <c r="A258" s="34" t="s">
        <v>770</v>
      </c>
      <c r="B258" s="104" t="s">
        <v>346</v>
      </c>
      <c r="C258" s="105" t="s">
        <v>994</v>
      </c>
      <c r="D258" s="106" t="s">
        <v>347</v>
      </c>
      <c r="E258" s="107" t="s">
        <v>0</v>
      </c>
      <c r="F258" s="109">
        <v>1</v>
      </c>
      <c r="G258" s="55"/>
      <c r="H258" s="40">
        <f t="shared" si="23"/>
        <v>0</v>
      </c>
      <c r="I258" s="38" t="e">
        <f t="shared" si="24"/>
        <v>#DIV/0!</v>
      </c>
    </row>
    <row r="259" spans="1:9" ht="16.5" thickBot="1" x14ac:dyDescent="0.25">
      <c r="A259" s="391" t="s">
        <v>34</v>
      </c>
      <c r="B259" s="392"/>
      <c r="C259" s="98"/>
      <c r="D259" s="99" t="s">
        <v>348</v>
      </c>
      <c r="E259" s="100">
        <f>E260</f>
        <v>0</v>
      </c>
      <c r="F259" s="100"/>
      <c r="G259" s="101"/>
      <c r="H259" s="102"/>
      <c r="I259" s="80" t="e">
        <f>E259/$G$397</f>
        <v>#DIV/0!</v>
      </c>
    </row>
    <row r="260" spans="1:9" x14ac:dyDescent="0.2">
      <c r="A260" s="389" t="s">
        <v>480</v>
      </c>
      <c r="B260" s="390"/>
      <c r="C260" s="81"/>
      <c r="D260" s="82" t="s">
        <v>348</v>
      </c>
      <c r="E260" s="83">
        <f>SUM(H261:H279)</f>
        <v>0</v>
      </c>
      <c r="F260" s="83"/>
      <c r="G260" s="83"/>
      <c r="H260" s="103"/>
      <c r="I260" s="93" t="e">
        <f>E260/$G$397</f>
        <v>#DIV/0!</v>
      </c>
    </row>
    <row r="261" spans="1:9" x14ac:dyDescent="0.2">
      <c r="A261" s="34" t="s">
        <v>771</v>
      </c>
      <c r="B261" s="104" t="s">
        <v>306</v>
      </c>
      <c r="C261" s="105" t="s">
        <v>994</v>
      </c>
      <c r="D261" s="106" t="s">
        <v>85</v>
      </c>
      <c r="E261" s="107" t="s">
        <v>74</v>
      </c>
      <c r="F261" s="109">
        <v>18.3035</v>
      </c>
      <c r="G261" s="55"/>
      <c r="H261" s="40">
        <f t="shared" ref="H261:H279" si="25">F261*G261</f>
        <v>0</v>
      </c>
      <c r="I261" s="38" t="e">
        <f t="shared" ref="I261:I279" si="26">H261/$G$397</f>
        <v>#DIV/0!</v>
      </c>
    </row>
    <row r="262" spans="1:9" x14ac:dyDescent="0.2">
      <c r="A262" s="34" t="s">
        <v>772</v>
      </c>
      <c r="B262" s="104" t="s">
        <v>307</v>
      </c>
      <c r="C262" s="105" t="s">
        <v>994</v>
      </c>
      <c r="D262" s="106" t="s">
        <v>308</v>
      </c>
      <c r="E262" s="107" t="s">
        <v>74</v>
      </c>
      <c r="F262" s="109">
        <v>36.606999999999999</v>
      </c>
      <c r="G262" s="55"/>
      <c r="H262" s="40">
        <f t="shared" si="25"/>
        <v>0</v>
      </c>
      <c r="I262" s="38" t="e">
        <f t="shared" si="26"/>
        <v>#DIV/0!</v>
      </c>
    </row>
    <row r="263" spans="1:9" x14ac:dyDescent="0.2">
      <c r="A263" s="34" t="s">
        <v>773</v>
      </c>
      <c r="B263" s="104" t="s">
        <v>309</v>
      </c>
      <c r="C263" s="105" t="s">
        <v>994</v>
      </c>
      <c r="D263" s="106" t="s">
        <v>310</v>
      </c>
      <c r="E263" s="107" t="s">
        <v>3</v>
      </c>
      <c r="F263" s="109">
        <v>1464.28</v>
      </c>
      <c r="G263" s="55"/>
      <c r="H263" s="40">
        <f t="shared" si="25"/>
        <v>0</v>
      </c>
      <c r="I263" s="38" t="e">
        <f t="shared" si="26"/>
        <v>#DIV/0!</v>
      </c>
    </row>
    <row r="264" spans="1:9" x14ac:dyDescent="0.2">
      <c r="A264" s="34" t="s">
        <v>774</v>
      </c>
      <c r="B264" s="104" t="s">
        <v>96</v>
      </c>
      <c r="C264" s="105" t="s">
        <v>994</v>
      </c>
      <c r="D264" s="106" t="s">
        <v>97</v>
      </c>
      <c r="E264" s="107" t="s">
        <v>74</v>
      </c>
      <c r="F264" s="109">
        <v>36.606999999999999</v>
      </c>
      <c r="G264" s="55"/>
      <c r="H264" s="40">
        <f t="shared" si="25"/>
        <v>0</v>
      </c>
      <c r="I264" s="38" t="e">
        <f t="shared" si="26"/>
        <v>#DIV/0!</v>
      </c>
    </row>
    <row r="265" spans="1:9" x14ac:dyDescent="0.2">
      <c r="A265" s="34" t="s">
        <v>775</v>
      </c>
      <c r="B265" s="104" t="s">
        <v>311</v>
      </c>
      <c r="C265" s="105" t="s">
        <v>994</v>
      </c>
      <c r="D265" s="106" t="s">
        <v>312</v>
      </c>
      <c r="E265" s="107" t="s">
        <v>51</v>
      </c>
      <c r="F265" s="109">
        <v>366.07</v>
      </c>
      <c r="G265" s="55"/>
      <c r="H265" s="40">
        <f t="shared" si="25"/>
        <v>0</v>
      </c>
      <c r="I265" s="38" t="e">
        <f t="shared" si="26"/>
        <v>#DIV/0!</v>
      </c>
    </row>
    <row r="266" spans="1:9" x14ac:dyDescent="0.2">
      <c r="A266" s="34" t="s">
        <v>776</v>
      </c>
      <c r="B266" s="104" t="s">
        <v>86</v>
      </c>
      <c r="C266" s="105" t="s">
        <v>994</v>
      </c>
      <c r="D266" s="106" t="s">
        <v>87</v>
      </c>
      <c r="E266" s="107" t="s">
        <v>51</v>
      </c>
      <c r="F266" s="109">
        <v>15</v>
      </c>
      <c r="G266" s="55"/>
      <c r="H266" s="40">
        <f t="shared" si="25"/>
        <v>0</v>
      </c>
      <c r="I266" s="38" t="e">
        <f t="shared" si="26"/>
        <v>#DIV/0!</v>
      </c>
    </row>
    <row r="267" spans="1:9" x14ac:dyDescent="0.2">
      <c r="A267" s="34" t="s">
        <v>777</v>
      </c>
      <c r="B267" s="104" t="s">
        <v>313</v>
      </c>
      <c r="C267" s="105" t="s">
        <v>995</v>
      </c>
      <c r="D267" s="106" t="s">
        <v>1</v>
      </c>
      <c r="E267" s="107" t="s">
        <v>51</v>
      </c>
      <c r="F267" s="109">
        <v>366.07</v>
      </c>
      <c r="G267" s="55"/>
      <c r="H267" s="40">
        <f t="shared" si="25"/>
        <v>0</v>
      </c>
      <c r="I267" s="38" t="e">
        <f t="shared" si="26"/>
        <v>#DIV/0!</v>
      </c>
    </row>
    <row r="268" spans="1:9" ht="25.5" x14ac:dyDescent="0.2">
      <c r="A268" s="34" t="s">
        <v>778</v>
      </c>
      <c r="B268" s="104" t="s">
        <v>349</v>
      </c>
      <c r="C268" s="105" t="s">
        <v>994</v>
      </c>
      <c r="D268" s="106" t="s">
        <v>350</v>
      </c>
      <c r="E268" s="107" t="s">
        <v>0</v>
      </c>
      <c r="F268" s="109">
        <v>3</v>
      </c>
      <c r="G268" s="55"/>
      <c r="H268" s="40">
        <f t="shared" si="25"/>
        <v>0</v>
      </c>
      <c r="I268" s="38" t="e">
        <f t="shared" si="26"/>
        <v>#DIV/0!</v>
      </c>
    </row>
    <row r="269" spans="1:9" x14ac:dyDescent="0.2">
      <c r="A269" s="34" t="s">
        <v>779</v>
      </c>
      <c r="B269" s="104" t="s">
        <v>270</v>
      </c>
      <c r="C269" s="105" t="s">
        <v>995</v>
      </c>
      <c r="D269" s="106" t="s">
        <v>10</v>
      </c>
      <c r="E269" s="107" t="s">
        <v>51</v>
      </c>
      <c r="F269" s="109">
        <v>366.07</v>
      </c>
      <c r="G269" s="55"/>
      <c r="H269" s="40">
        <f t="shared" si="25"/>
        <v>0</v>
      </c>
      <c r="I269" s="38" t="e">
        <f t="shared" si="26"/>
        <v>#DIV/0!</v>
      </c>
    </row>
    <row r="270" spans="1:9" x14ac:dyDescent="0.2">
      <c r="A270" s="34" t="s">
        <v>780</v>
      </c>
      <c r="B270" s="104" t="s">
        <v>351</v>
      </c>
      <c r="C270" s="105" t="s">
        <v>994</v>
      </c>
      <c r="D270" s="106" t="s">
        <v>352</v>
      </c>
      <c r="E270" s="107" t="s">
        <v>0</v>
      </c>
      <c r="F270" s="109">
        <v>3</v>
      </c>
      <c r="G270" s="55"/>
      <c r="H270" s="40">
        <f t="shared" si="25"/>
        <v>0</v>
      </c>
      <c r="I270" s="38" t="e">
        <f t="shared" si="26"/>
        <v>#DIV/0!</v>
      </c>
    </row>
    <row r="271" spans="1:9" x14ac:dyDescent="0.2">
      <c r="A271" s="34" t="s">
        <v>781</v>
      </c>
      <c r="B271" s="104" t="s">
        <v>353</v>
      </c>
      <c r="C271" s="105" t="s">
        <v>994</v>
      </c>
      <c r="D271" s="106" t="s">
        <v>354</v>
      </c>
      <c r="E271" s="107" t="s">
        <v>0</v>
      </c>
      <c r="F271" s="109">
        <v>3</v>
      </c>
      <c r="G271" s="55"/>
      <c r="H271" s="40">
        <f t="shared" si="25"/>
        <v>0</v>
      </c>
      <c r="I271" s="38" t="e">
        <f t="shared" si="26"/>
        <v>#DIV/0!</v>
      </c>
    </row>
    <row r="272" spans="1:9" x14ac:dyDescent="0.2">
      <c r="A272" s="34" t="s">
        <v>782</v>
      </c>
      <c r="B272" s="104" t="s">
        <v>355</v>
      </c>
      <c r="C272" s="105" t="s">
        <v>994</v>
      </c>
      <c r="D272" s="106" t="s">
        <v>356</v>
      </c>
      <c r="E272" s="107" t="s">
        <v>0</v>
      </c>
      <c r="F272" s="109">
        <v>3</v>
      </c>
      <c r="G272" s="55"/>
      <c r="H272" s="40">
        <f t="shared" si="25"/>
        <v>0</v>
      </c>
      <c r="I272" s="38" t="e">
        <f t="shared" si="26"/>
        <v>#DIV/0!</v>
      </c>
    </row>
    <row r="273" spans="1:9" x14ac:dyDescent="0.2">
      <c r="A273" s="34" t="s">
        <v>783</v>
      </c>
      <c r="B273" s="104" t="s">
        <v>357</v>
      </c>
      <c r="C273" s="105" t="s">
        <v>994</v>
      </c>
      <c r="D273" s="106" t="s">
        <v>358</v>
      </c>
      <c r="E273" s="107" t="s">
        <v>0</v>
      </c>
      <c r="F273" s="109">
        <v>2</v>
      </c>
      <c r="G273" s="55"/>
      <c r="H273" s="40">
        <f t="shared" si="25"/>
        <v>0</v>
      </c>
      <c r="I273" s="38" t="e">
        <f t="shared" si="26"/>
        <v>#DIV/0!</v>
      </c>
    </row>
    <row r="274" spans="1:9" x14ac:dyDescent="0.2">
      <c r="A274" s="34" t="s">
        <v>784</v>
      </c>
      <c r="B274" s="104" t="s">
        <v>359</v>
      </c>
      <c r="C274" s="105" t="s">
        <v>994</v>
      </c>
      <c r="D274" s="106" t="s">
        <v>360</v>
      </c>
      <c r="E274" s="107" t="s">
        <v>0</v>
      </c>
      <c r="F274" s="109">
        <v>3</v>
      </c>
      <c r="G274" s="55"/>
      <c r="H274" s="40">
        <f t="shared" si="25"/>
        <v>0</v>
      </c>
      <c r="I274" s="38" t="e">
        <f t="shared" si="26"/>
        <v>#DIV/0!</v>
      </c>
    </row>
    <row r="275" spans="1:9" x14ac:dyDescent="0.2">
      <c r="A275" s="34" t="s">
        <v>785</v>
      </c>
      <c r="B275" s="104" t="s">
        <v>361</v>
      </c>
      <c r="C275" s="105" t="s">
        <v>994</v>
      </c>
      <c r="D275" s="106" t="s">
        <v>362</v>
      </c>
      <c r="E275" s="107" t="s">
        <v>0</v>
      </c>
      <c r="F275" s="109">
        <v>3</v>
      </c>
      <c r="G275" s="55"/>
      <c r="H275" s="40">
        <f t="shared" si="25"/>
        <v>0</v>
      </c>
      <c r="I275" s="38" t="e">
        <f t="shared" si="26"/>
        <v>#DIV/0!</v>
      </c>
    </row>
    <row r="276" spans="1:9" x14ac:dyDescent="0.2">
      <c r="A276" s="34" t="s">
        <v>786</v>
      </c>
      <c r="B276" s="104" t="s">
        <v>363</v>
      </c>
      <c r="C276" s="105" t="s">
        <v>994</v>
      </c>
      <c r="D276" s="106" t="s">
        <v>364</v>
      </c>
      <c r="E276" s="107" t="s">
        <v>0</v>
      </c>
      <c r="F276" s="109">
        <v>2</v>
      </c>
      <c r="G276" s="55"/>
      <c r="H276" s="40">
        <f t="shared" si="25"/>
        <v>0</v>
      </c>
      <c r="I276" s="38" t="e">
        <f t="shared" si="26"/>
        <v>#DIV/0!</v>
      </c>
    </row>
    <row r="277" spans="1:9" x14ac:dyDescent="0.2">
      <c r="A277" s="34" t="s">
        <v>787</v>
      </c>
      <c r="B277" s="104" t="s">
        <v>365</v>
      </c>
      <c r="C277" s="105" t="s">
        <v>994</v>
      </c>
      <c r="D277" s="106" t="s">
        <v>366</v>
      </c>
      <c r="E277" s="107" t="s">
        <v>0</v>
      </c>
      <c r="F277" s="109">
        <v>2</v>
      </c>
      <c r="G277" s="55"/>
      <c r="H277" s="40">
        <f t="shared" si="25"/>
        <v>0</v>
      </c>
      <c r="I277" s="38" t="e">
        <f t="shared" si="26"/>
        <v>#DIV/0!</v>
      </c>
    </row>
    <row r="278" spans="1:9" x14ac:dyDescent="0.2">
      <c r="A278" s="34" t="s">
        <v>788</v>
      </c>
      <c r="B278" s="104" t="s">
        <v>367</v>
      </c>
      <c r="C278" s="105" t="s">
        <v>994</v>
      </c>
      <c r="D278" s="106" t="s">
        <v>368</v>
      </c>
      <c r="E278" s="107" t="s">
        <v>0</v>
      </c>
      <c r="F278" s="109">
        <v>2</v>
      </c>
      <c r="G278" s="55"/>
      <c r="H278" s="40">
        <f t="shared" si="25"/>
        <v>0</v>
      </c>
      <c r="I278" s="38" t="e">
        <f t="shared" si="26"/>
        <v>#DIV/0!</v>
      </c>
    </row>
    <row r="279" spans="1:9" ht="16.5" thickBot="1" x14ac:dyDescent="0.25">
      <c r="A279" s="34" t="s">
        <v>789</v>
      </c>
      <c r="B279" s="104" t="s">
        <v>369</v>
      </c>
      <c r="C279" s="105" t="s">
        <v>994</v>
      </c>
      <c r="D279" s="106" t="s">
        <v>370</v>
      </c>
      <c r="E279" s="107" t="s">
        <v>0</v>
      </c>
      <c r="F279" s="109">
        <v>2</v>
      </c>
      <c r="G279" s="55"/>
      <c r="H279" s="40">
        <f t="shared" si="25"/>
        <v>0</v>
      </c>
      <c r="I279" s="38" t="e">
        <f t="shared" si="26"/>
        <v>#DIV/0!</v>
      </c>
    </row>
    <row r="280" spans="1:9" ht="16.5" thickBot="1" x14ac:dyDescent="0.25">
      <c r="A280" s="391" t="s">
        <v>35</v>
      </c>
      <c r="B280" s="392"/>
      <c r="C280" s="98"/>
      <c r="D280" s="99" t="s">
        <v>491</v>
      </c>
      <c r="E280" s="100">
        <f>E281</f>
        <v>0</v>
      </c>
      <c r="F280" s="100"/>
      <c r="G280" s="101"/>
      <c r="H280" s="102"/>
      <c r="I280" s="80" t="e">
        <f>E280/$G$397</f>
        <v>#DIV/0!</v>
      </c>
    </row>
    <row r="281" spans="1:9" x14ac:dyDescent="0.2">
      <c r="A281" s="389" t="s">
        <v>481</v>
      </c>
      <c r="B281" s="390"/>
      <c r="C281" s="81"/>
      <c r="D281" s="82" t="s">
        <v>491</v>
      </c>
      <c r="E281" s="83">
        <f>SUM(H282:H292)</f>
        <v>0</v>
      </c>
      <c r="F281" s="83"/>
      <c r="G281" s="83"/>
      <c r="H281" s="103"/>
      <c r="I281" s="93" t="e">
        <f>E281/$G$397</f>
        <v>#DIV/0!</v>
      </c>
    </row>
    <row r="282" spans="1:9" ht="25.5" x14ac:dyDescent="0.2">
      <c r="A282" s="34" t="s">
        <v>790</v>
      </c>
      <c r="B282" s="104" t="s">
        <v>77</v>
      </c>
      <c r="C282" s="105" t="s">
        <v>995</v>
      </c>
      <c r="D282" s="106" t="s">
        <v>18</v>
      </c>
      <c r="E282" s="107" t="s">
        <v>51</v>
      </c>
      <c r="F282" s="109">
        <v>1046.82</v>
      </c>
      <c r="G282" s="55"/>
      <c r="H282" s="40">
        <f t="shared" ref="H282:H292" si="27">F282*G282</f>
        <v>0</v>
      </c>
      <c r="I282" s="38" t="e">
        <f t="shared" ref="I282:I292" si="28">H282/$G$397</f>
        <v>#DIV/0!</v>
      </c>
    </row>
    <row r="283" spans="1:9" ht="25.5" x14ac:dyDescent="0.2">
      <c r="A283" s="34" t="s">
        <v>791</v>
      </c>
      <c r="B283" s="104" t="s">
        <v>371</v>
      </c>
      <c r="C283" s="105" t="s">
        <v>997</v>
      </c>
      <c r="D283" s="106" t="s">
        <v>372</v>
      </c>
      <c r="E283" s="107" t="s">
        <v>51</v>
      </c>
      <c r="F283" s="109">
        <v>1046.82</v>
      </c>
      <c r="G283" s="55"/>
      <c r="H283" s="40">
        <f t="shared" si="27"/>
        <v>0</v>
      </c>
      <c r="I283" s="38" t="e">
        <f t="shared" si="28"/>
        <v>#DIV/0!</v>
      </c>
    </row>
    <row r="284" spans="1:9" x14ac:dyDescent="0.2">
      <c r="A284" s="34" t="s">
        <v>792</v>
      </c>
      <c r="B284" s="104" t="s">
        <v>373</v>
      </c>
      <c r="C284" s="105" t="s">
        <v>997</v>
      </c>
      <c r="D284" s="106" t="s">
        <v>374</v>
      </c>
      <c r="E284" s="107" t="s">
        <v>74</v>
      </c>
      <c r="F284" s="109">
        <v>209.364</v>
      </c>
      <c r="G284" s="55"/>
      <c r="H284" s="40">
        <f t="shared" si="27"/>
        <v>0</v>
      </c>
      <c r="I284" s="38" t="e">
        <f t="shared" si="28"/>
        <v>#DIV/0!</v>
      </c>
    </row>
    <row r="285" spans="1:9" x14ac:dyDescent="0.2">
      <c r="A285" s="34" t="s">
        <v>793</v>
      </c>
      <c r="B285" s="104" t="s">
        <v>375</v>
      </c>
      <c r="C285" s="105" t="s">
        <v>997</v>
      </c>
      <c r="D285" s="106" t="s">
        <v>376</v>
      </c>
      <c r="E285" s="107" t="s">
        <v>51</v>
      </c>
      <c r="F285" s="109">
        <v>1046.82</v>
      </c>
      <c r="G285" s="55"/>
      <c r="H285" s="40">
        <f t="shared" si="27"/>
        <v>0</v>
      </c>
      <c r="I285" s="38" t="e">
        <f t="shared" si="28"/>
        <v>#DIV/0!</v>
      </c>
    </row>
    <row r="286" spans="1:9" x14ac:dyDescent="0.2">
      <c r="A286" s="34" t="s">
        <v>794</v>
      </c>
      <c r="B286" s="104" t="s">
        <v>377</v>
      </c>
      <c r="C286" s="105" t="s">
        <v>997</v>
      </c>
      <c r="D286" s="106" t="s">
        <v>378</v>
      </c>
      <c r="E286" s="107" t="s">
        <v>51</v>
      </c>
      <c r="F286" s="109">
        <v>1046.82</v>
      </c>
      <c r="G286" s="55"/>
      <c r="H286" s="40">
        <f t="shared" si="27"/>
        <v>0</v>
      </c>
      <c r="I286" s="38" t="e">
        <f t="shared" si="28"/>
        <v>#DIV/0!</v>
      </c>
    </row>
    <row r="287" spans="1:9" x14ac:dyDescent="0.2">
      <c r="A287" s="34" t="s">
        <v>795</v>
      </c>
      <c r="B287" s="104" t="s">
        <v>379</v>
      </c>
      <c r="C287" s="105" t="s">
        <v>997</v>
      </c>
      <c r="D287" s="106" t="s">
        <v>380</v>
      </c>
      <c r="E287" s="107" t="s">
        <v>74</v>
      </c>
      <c r="F287" s="109">
        <v>41.872799999999998</v>
      </c>
      <c r="G287" s="55"/>
      <c r="H287" s="40">
        <f t="shared" si="27"/>
        <v>0</v>
      </c>
      <c r="I287" s="38" t="e">
        <f t="shared" si="28"/>
        <v>#DIV/0!</v>
      </c>
    </row>
    <row r="288" spans="1:9" x14ac:dyDescent="0.2">
      <c r="A288" s="34" t="s">
        <v>796</v>
      </c>
      <c r="B288" s="104" t="s">
        <v>381</v>
      </c>
      <c r="C288" s="105" t="s">
        <v>997</v>
      </c>
      <c r="D288" s="106" t="s">
        <v>382</v>
      </c>
      <c r="E288" s="107" t="s">
        <v>383</v>
      </c>
      <c r="F288" s="109">
        <v>10468.199999999999</v>
      </c>
      <c r="G288" s="55"/>
      <c r="H288" s="40">
        <f t="shared" si="27"/>
        <v>0</v>
      </c>
      <c r="I288" s="38" t="e">
        <f t="shared" si="28"/>
        <v>#DIV/0!</v>
      </c>
    </row>
    <row r="289" spans="1:9" x14ac:dyDescent="0.2">
      <c r="A289" s="34" t="s">
        <v>797</v>
      </c>
      <c r="B289" s="104" t="s">
        <v>384</v>
      </c>
      <c r="C289" s="105" t="s">
        <v>994</v>
      </c>
      <c r="D289" s="106" t="s">
        <v>385</v>
      </c>
      <c r="E289" s="107" t="s">
        <v>386</v>
      </c>
      <c r="F289" s="109">
        <v>75.371039999999994</v>
      </c>
      <c r="G289" s="55"/>
      <c r="H289" s="40">
        <f t="shared" si="27"/>
        <v>0</v>
      </c>
      <c r="I289" s="38" t="e">
        <f t="shared" si="28"/>
        <v>#DIV/0!</v>
      </c>
    </row>
    <row r="290" spans="1:9" ht="25.5" x14ac:dyDescent="0.2">
      <c r="A290" s="34" t="s">
        <v>798</v>
      </c>
      <c r="B290" s="104" t="s">
        <v>387</v>
      </c>
      <c r="C290" s="105" t="s">
        <v>994</v>
      </c>
      <c r="D290" s="106" t="s">
        <v>314</v>
      </c>
      <c r="E290" s="107" t="s">
        <v>2</v>
      </c>
      <c r="F290" s="109">
        <v>364</v>
      </c>
      <c r="G290" s="55"/>
      <c r="H290" s="40">
        <f t="shared" si="27"/>
        <v>0</v>
      </c>
      <c r="I290" s="38" t="e">
        <f t="shared" si="28"/>
        <v>#DIV/0!</v>
      </c>
    </row>
    <row r="291" spans="1:9" x14ac:dyDescent="0.2">
      <c r="A291" s="34" t="s">
        <v>799</v>
      </c>
      <c r="B291" s="104" t="s">
        <v>388</v>
      </c>
      <c r="C291" s="105" t="s">
        <v>994</v>
      </c>
      <c r="D291" s="106" t="s">
        <v>389</v>
      </c>
      <c r="E291" s="107" t="s">
        <v>2</v>
      </c>
      <c r="F291" s="109">
        <v>187.2</v>
      </c>
      <c r="G291" s="55"/>
      <c r="H291" s="40">
        <f t="shared" si="27"/>
        <v>0</v>
      </c>
      <c r="I291" s="38" t="e">
        <f t="shared" si="28"/>
        <v>#DIV/0!</v>
      </c>
    </row>
    <row r="292" spans="1:9" ht="16.5" thickBot="1" x14ac:dyDescent="0.25">
      <c r="A292" s="34" t="s">
        <v>800</v>
      </c>
      <c r="B292" s="104" t="s">
        <v>390</v>
      </c>
      <c r="C292" s="105" t="s">
        <v>994</v>
      </c>
      <c r="D292" s="106" t="s">
        <v>391</v>
      </c>
      <c r="E292" s="107" t="s">
        <v>74</v>
      </c>
      <c r="F292" s="109">
        <v>187.2</v>
      </c>
      <c r="G292" s="55"/>
      <c r="H292" s="40">
        <f t="shared" si="27"/>
        <v>0</v>
      </c>
      <c r="I292" s="38" t="e">
        <f t="shared" si="28"/>
        <v>#DIV/0!</v>
      </c>
    </row>
    <row r="293" spans="1:9" ht="16.5" thickBot="1" x14ac:dyDescent="0.25">
      <c r="A293" s="391" t="s">
        <v>36</v>
      </c>
      <c r="B293" s="392"/>
      <c r="C293" s="98"/>
      <c r="D293" s="99" t="s">
        <v>392</v>
      </c>
      <c r="E293" s="100">
        <f>E294</f>
        <v>0</v>
      </c>
      <c r="F293" s="100"/>
      <c r="G293" s="101"/>
      <c r="H293" s="102"/>
      <c r="I293" s="80" t="e">
        <f>E293/$G$397</f>
        <v>#DIV/0!</v>
      </c>
    </row>
    <row r="294" spans="1:9" x14ac:dyDescent="0.2">
      <c r="A294" s="389" t="s">
        <v>482</v>
      </c>
      <c r="B294" s="390"/>
      <c r="C294" s="81"/>
      <c r="D294" s="82" t="s">
        <v>392</v>
      </c>
      <c r="E294" s="83">
        <f>SUM(H295:H302)</f>
        <v>0</v>
      </c>
      <c r="F294" s="83"/>
      <c r="G294" s="83"/>
      <c r="H294" s="103"/>
      <c r="I294" s="93" t="e">
        <f>E294/$G$397</f>
        <v>#DIV/0!</v>
      </c>
    </row>
    <row r="295" spans="1:9" x14ac:dyDescent="0.2">
      <c r="A295" s="34" t="s">
        <v>801</v>
      </c>
      <c r="B295" s="104" t="s">
        <v>306</v>
      </c>
      <c r="C295" s="105" t="s">
        <v>994</v>
      </c>
      <c r="D295" s="106" t="s">
        <v>85</v>
      </c>
      <c r="E295" s="107" t="s">
        <v>74</v>
      </c>
      <c r="F295" s="109">
        <v>76.445000000000007</v>
      </c>
      <c r="G295" s="55"/>
      <c r="H295" s="40">
        <f t="shared" ref="H295:H302" si="29">F295*G295</f>
        <v>0</v>
      </c>
      <c r="I295" s="38" t="e">
        <f t="shared" ref="I295:I302" si="30">H295/$G$397</f>
        <v>#DIV/0!</v>
      </c>
    </row>
    <row r="296" spans="1:9" x14ac:dyDescent="0.2">
      <c r="A296" s="34" t="s">
        <v>802</v>
      </c>
      <c r="B296" s="104" t="s">
        <v>307</v>
      </c>
      <c r="C296" s="105" t="s">
        <v>994</v>
      </c>
      <c r="D296" s="106" t="s">
        <v>308</v>
      </c>
      <c r="E296" s="107" t="s">
        <v>74</v>
      </c>
      <c r="F296" s="109">
        <v>152.89000000000001</v>
      </c>
      <c r="G296" s="55"/>
      <c r="H296" s="40">
        <f t="shared" si="29"/>
        <v>0</v>
      </c>
      <c r="I296" s="38" t="e">
        <f t="shared" si="30"/>
        <v>#DIV/0!</v>
      </c>
    </row>
    <row r="297" spans="1:9" x14ac:dyDescent="0.2">
      <c r="A297" s="34" t="s">
        <v>803</v>
      </c>
      <c r="B297" s="104" t="s">
        <v>309</v>
      </c>
      <c r="C297" s="105" t="s">
        <v>994</v>
      </c>
      <c r="D297" s="106" t="s">
        <v>310</v>
      </c>
      <c r="E297" s="107" t="s">
        <v>3</v>
      </c>
      <c r="F297" s="109">
        <v>6115.6</v>
      </c>
      <c r="G297" s="55"/>
      <c r="H297" s="40">
        <f t="shared" si="29"/>
        <v>0</v>
      </c>
      <c r="I297" s="38" t="e">
        <f t="shared" si="30"/>
        <v>#DIV/0!</v>
      </c>
    </row>
    <row r="298" spans="1:9" x14ac:dyDescent="0.2">
      <c r="A298" s="34" t="s">
        <v>804</v>
      </c>
      <c r="B298" s="104" t="s">
        <v>96</v>
      </c>
      <c r="C298" s="105" t="s">
        <v>994</v>
      </c>
      <c r="D298" s="106" t="s">
        <v>97</v>
      </c>
      <c r="E298" s="107" t="s">
        <v>74</v>
      </c>
      <c r="F298" s="109">
        <v>152.89000000000001</v>
      </c>
      <c r="G298" s="55"/>
      <c r="H298" s="40">
        <f t="shared" si="29"/>
        <v>0</v>
      </c>
      <c r="I298" s="38" t="e">
        <f t="shared" si="30"/>
        <v>#DIV/0!</v>
      </c>
    </row>
    <row r="299" spans="1:9" x14ac:dyDescent="0.2">
      <c r="A299" s="34" t="s">
        <v>805</v>
      </c>
      <c r="B299" s="104" t="s">
        <v>311</v>
      </c>
      <c r="C299" s="105" t="s">
        <v>994</v>
      </c>
      <c r="D299" s="106" t="s">
        <v>312</v>
      </c>
      <c r="E299" s="107" t="s">
        <v>51</v>
      </c>
      <c r="F299" s="109">
        <v>1528.9</v>
      </c>
      <c r="G299" s="55"/>
      <c r="H299" s="40">
        <f t="shared" si="29"/>
        <v>0</v>
      </c>
      <c r="I299" s="38" t="e">
        <f t="shared" si="30"/>
        <v>#DIV/0!</v>
      </c>
    </row>
    <row r="300" spans="1:9" x14ac:dyDescent="0.2">
      <c r="A300" s="34" t="s">
        <v>806</v>
      </c>
      <c r="B300" s="104" t="s">
        <v>86</v>
      </c>
      <c r="C300" s="105" t="s">
        <v>994</v>
      </c>
      <c r="D300" s="106" t="s">
        <v>87</v>
      </c>
      <c r="E300" s="107" t="s">
        <v>51</v>
      </c>
      <c r="F300" s="109">
        <v>120</v>
      </c>
      <c r="G300" s="55"/>
      <c r="H300" s="40">
        <f t="shared" si="29"/>
        <v>0</v>
      </c>
      <c r="I300" s="38" t="e">
        <f t="shared" si="30"/>
        <v>#DIV/0!</v>
      </c>
    </row>
    <row r="301" spans="1:9" x14ac:dyDescent="0.2">
      <c r="A301" s="34" t="s">
        <v>807</v>
      </c>
      <c r="B301" s="104" t="s">
        <v>313</v>
      </c>
      <c r="C301" s="105" t="s">
        <v>995</v>
      </c>
      <c r="D301" s="106" t="s">
        <v>1</v>
      </c>
      <c r="E301" s="107" t="s">
        <v>51</v>
      </c>
      <c r="F301" s="109">
        <v>1528.9</v>
      </c>
      <c r="G301" s="55"/>
      <c r="H301" s="40">
        <f t="shared" si="29"/>
        <v>0</v>
      </c>
      <c r="I301" s="38" t="e">
        <f t="shared" si="30"/>
        <v>#DIV/0!</v>
      </c>
    </row>
    <row r="302" spans="1:9" ht="16.5" thickBot="1" x14ac:dyDescent="0.25">
      <c r="A302" s="34" t="s">
        <v>808</v>
      </c>
      <c r="B302" s="104" t="s">
        <v>270</v>
      </c>
      <c r="C302" s="105" t="s">
        <v>995</v>
      </c>
      <c r="D302" s="106" t="s">
        <v>10</v>
      </c>
      <c r="E302" s="107" t="s">
        <v>51</v>
      </c>
      <c r="F302" s="109">
        <v>1528.9</v>
      </c>
      <c r="G302" s="55"/>
      <c r="H302" s="40">
        <f t="shared" si="29"/>
        <v>0</v>
      </c>
      <c r="I302" s="38" t="e">
        <f t="shared" si="30"/>
        <v>#DIV/0!</v>
      </c>
    </row>
    <row r="303" spans="1:9" ht="16.5" thickBot="1" x14ac:dyDescent="0.25">
      <c r="A303" s="391" t="s">
        <v>37</v>
      </c>
      <c r="B303" s="392"/>
      <c r="C303" s="98"/>
      <c r="D303" s="99" t="s">
        <v>393</v>
      </c>
      <c r="E303" s="100">
        <f>E304</f>
        <v>0</v>
      </c>
      <c r="F303" s="100"/>
      <c r="G303" s="101"/>
      <c r="H303" s="102"/>
      <c r="I303" s="80" t="e">
        <f>E303/$G$397</f>
        <v>#DIV/0!</v>
      </c>
    </row>
    <row r="304" spans="1:9" x14ac:dyDescent="0.2">
      <c r="A304" s="389" t="s">
        <v>809</v>
      </c>
      <c r="B304" s="390"/>
      <c r="C304" s="81"/>
      <c r="D304" s="82" t="s">
        <v>393</v>
      </c>
      <c r="E304" s="83">
        <f>SUM(H305:H306)</f>
        <v>0</v>
      </c>
      <c r="F304" s="83"/>
      <c r="G304" s="83"/>
      <c r="H304" s="103"/>
      <c r="I304" s="93" t="e">
        <f>E304/$G$397</f>
        <v>#DIV/0!</v>
      </c>
    </row>
    <row r="305" spans="1:9" x14ac:dyDescent="0.2">
      <c r="A305" s="34" t="s">
        <v>810</v>
      </c>
      <c r="B305" s="104" t="s">
        <v>394</v>
      </c>
      <c r="C305" s="105" t="s">
        <v>961</v>
      </c>
      <c r="D305" s="106" t="s">
        <v>395</v>
      </c>
      <c r="E305" s="107" t="s">
        <v>4</v>
      </c>
      <c r="F305" s="109">
        <v>1</v>
      </c>
      <c r="G305" s="55"/>
      <c r="H305" s="40">
        <f t="shared" ref="H305:H306" si="31">F305*G305</f>
        <v>0</v>
      </c>
      <c r="I305" s="38" t="e">
        <f t="shared" ref="I305:I306" si="32">H305/$G$397</f>
        <v>#DIV/0!</v>
      </c>
    </row>
    <row r="306" spans="1:9" ht="26.25" thickBot="1" x14ac:dyDescent="0.25">
      <c r="A306" s="34" t="s">
        <v>811</v>
      </c>
      <c r="B306" s="104" t="s">
        <v>396</v>
      </c>
      <c r="C306" s="105" t="s">
        <v>961</v>
      </c>
      <c r="D306" s="106" t="s">
        <v>397</v>
      </c>
      <c r="E306" s="107" t="s">
        <v>0</v>
      </c>
      <c r="F306" s="109">
        <v>1</v>
      </c>
      <c r="G306" s="55"/>
      <c r="H306" s="40">
        <f t="shared" si="31"/>
        <v>0</v>
      </c>
      <c r="I306" s="38" t="e">
        <f t="shared" si="32"/>
        <v>#DIV/0!</v>
      </c>
    </row>
    <row r="307" spans="1:9" ht="16.5" thickBot="1" x14ac:dyDescent="0.25">
      <c r="A307" s="391" t="s">
        <v>38</v>
      </c>
      <c r="B307" s="392"/>
      <c r="C307" s="98"/>
      <c r="D307" s="99" t="s">
        <v>398</v>
      </c>
      <c r="E307" s="100">
        <f>E308</f>
        <v>0</v>
      </c>
      <c r="F307" s="100"/>
      <c r="G307" s="101"/>
      <c r="H307" s="102"/>
      <c r="I307" s="80" t="e">
        <f>E307/$G$397</f>
        <v>#DIV/0!</v>
      </c>
    </row>
    <row r="308" spans="1:9" x14ac:dyDescent="0.2">
      <c r="A308" s="389" t="s">
        <v>483</v>
      </c>
      <c r="B308" s="390"/>
      <c r="C308" s="81"/>
      <c r="D308" s="82" t="s">
        <v>398</v>
      </c>
      <c r="E308" s="83">
        <f>SUM(H309:H317)</f>
        <v>0</v>
      </c>
      <c r="F308" s="83"/>
      <c r="G308" s="83"/>
      <c r="H308" s="103"/>
      <c r="I308" s="93" t="e">
        <f>E308/$G$397</f>
        <v>#DIV/0!</v>
      </c>
    </row>
    <row r="309" spans="1:9" ht="25.5" x14ac:dyDescent="0.2">
      <c r="A309" s="34" t="s">
        <v>812</v>
      </c>
      <c r="B309" s="104" t="s">
        <v>72</v>
      </c>
      <c r="C309" s="105" t="s">
        <v>994</v>
      </c>
      <c r="D309" s="106" t="s">
        <v>73</v>
      </c>
      <c r="E309" s="107" t="s">
        <v>74</v>
      </c>
      <c r="F309" s="109">
        <v>2660.6</v>
      </c>
      <c r="G309" s="55"/>
      <c r="H309" s="40">
        <f t="shared" ref="H309:H317" si="33">F309*G309</f>
        <v>0</v>
      </c>
      <c r="I309" s="38" t="e">
        <f t="shared" ref="I309:I317" si="34">H309/$G$397</f>
        <v>#DIV/0!</v>
      </c>
    </row>
    <row r="310" spans="1:9" x14ac:dyDescent="0.2">
      <c r="A310" s="34" t="s">
        <v>813</v>
      </c>
      <c r="B310" s="104" t="s">
        <v>399</v>
      </c>
      <c r="C310" s="105" t="s">
        <v>994</v>
      </c>
      <c r="D310" s="106" t="s">
        <v>400</v>
      </c>
      <c r="E310" s="107" t="s">
        <v>74</v>
      </c>
      <c r="F310" s="109">
        <v>412.39</v>
      </c>
      <c r="G310" s="55"/>
      <c r="H310" s="40">
        <f t="shared" si="33"/>
        <v>0</v>
      </c>
      <c r="I310" s="38" t="e">
        <f t="shared" si="34"/>
        <v>#DIV/0!</v>
      </c>
    </row>
    <row r="311" spans="1:9" ht="25.5" x14ac:dyDescent="0.2">
      <c r="A311" s="34" t="s">
        <v>814</v>
      </c>
      <c r="B311" s="104" t="s">
        <v>401</v>
      </c>
      <c r="C311" s="105" t="s">
        <v>994</v>
      </c>
      <c r="D311" s="106" t="s">
        <v>402</v>
      </c>
      <c r="E311" s="107" t="s">
        <v>2</v>
      </c>
      <c r="F311" s="109">
        <v>2510.6</v>
      </c>
      <c r="G311" s="55"/>
      <c r="H311" s="40">
        <f t="shared" si="33"/>
        <v>0</v>
      </c>
      <c r="I311" s="38" t="e">
        <f t="shared" si="34"/>
        <v>#DIV/0!</v>
      </c>
    </row>
    <row r="312" spans="1:9" x14ac:dyDescent="0.2">
      <c r="A312" s="34" t="s">
        <v>815</v>
      </c>
      <c r="B312" s="104" t="s">
        <v>78</v>
      </c>
      <c r="C312" s="105" t="s">
        <v>994</v>
      </c>
      <c r="D312" s="106" t="s">
        <v>79</v>
      </c>
      <c r="E312" s="107" t="s">
        <v>74</v>
      </c>
      <c r="F312" s="109">
        <v>1292.8</v>
      </c>
      <c r="G312" s="55"/>
      <c r="H312" s="40">
        <f t="shared" si="33"/>
        <v>0</v>
      </c>
      <c r="I312" s="38" t="e">
        <f t="shared" si="34"/>
        <v>#DIV/0!</v>
      </c>
    </row>
    <row r="313" spans="1:9" ht="25.5" x14ac:dyDescent="0.2">
      <c r="A313" s="34" t="s">
        <v>816</v>
      </c>
      <c r="B313" s="104" t="s">
        <v>403</v>
      </c>
      <c r="C313" s="105" t="s">
        <v>994</v>
      </c>
      <c r="D313" s="106" t="s">
        <v>404</v>
      </c>
      <c r="E313" s="107" t="s">
        <v>2</v>
      </c>
      <c r="F313" s="109">
        <v>932.76</v>
      </c>
      <c r="G313" s="55"/>
      <c r="H313" s="40">
        <f t="shared" si="33"/>
        <v>0</v>
      </c>
      <c r="I313" s="38" t="e">
        <f t="shared" si="34"/>
        <v>#DIV/0!</v>
      </c>
    </row>
    <row r="314" spans="1:9" ht="25.5" x14ac:dyDescent="0.2">
      <c r="A314" s="34" t="s">
        <v>817</v>
      </c>
      <c r="B314" s="104" t="s">
        <v>405</v>
      </c>
      <c r="C314" s="105" t="s">
        <v>994</v>
      </c>
      <c r="D314" s="106" t="s">
        <v>406</v>
      </c>
      <c r="E314" s="107" t="s">
        <v>2</v>
      </c>
      <c r="F314" s="109">
        <v>1577.84</v>
      </c>
      <c r="G314" s="55"/>
      <c r="H314" s="40">
        <f t="shared" si="33"/>
        <v>0</v>
      </c>
      <c r="I314" s="38" t="e">
        <f t="shared" si="34"/>
        <v>#DIV/0!</v>
      </c>
    </row>
    <row r="315" spans="1:9" ht="25.5" x14ac:dyDescent="0.2">
      <c r="A315" s="34" t="s">
        <v>818</v>
      </c>
      <c r="B315" s="104" t="s">
        <v>407</v>
      </c>
      <c r="C315" s="105" t="s">
        <v>994</v>
      </c>
      <c r="D315" s="106" t="s">
        <v>408</v>
      </c>
      <c r="E315" s="107" t="s">
        <v>0</v>
      </c>
      <c r="F315" s="109">
        <v>116</v>
      </c>
      <c r="G315" s="55"/>
      <c r="H315" s="40">
        <f t="shared" si="33"/>
        <v>0</v>
      </c>
      <c r="I315" s="38" t="e">
        <f t="shared" si="34"/>
        <v>#DIV/0!</v>
      </c>
    </row>
    <row r="316" spans="1:9" ht="25.5" x14ac:dyDescent="0.2">
      <c r="A316" s="34" t="s">
        <v>819</v>
      </c>
      <c r="B316" s="104" t="s">
        <v>409</v>
      </c>
      <c r="C316" s="105" t="s">
        <v>994</v>
      </c>
      <c r="D316" s="106" t="s">
        <v>410</v>
      </c>
      <c r="E316" s="107" t="s">
        <v>0</v>
      </c>
      <c r="F316" s="109">
        <v>33</v>
      </c>
      <c r="G316" s="55"/>
      <c r="H316" s="40">
        <f t="shared" si="33"/>
        <v>0</v>
      </c>
      <c r="I316" s="38" t="e">
        <f t="shared" si="34"/>
        <v>#DIV/0!</v>
      </c>
    </row>
    <row r="317" spans="1:9" ht="26.25" thickBot="1" x14ac:dyDescent="0.25">
      <c r="A317" s="34" t="s">
        <v>820</v>
      </c>
      <c r="B317" s="104" t="s">
        <v>411</v>
      </c>
      <c r="C317" s="105" t="s">
        <v>994</v>
      </c>
      <c r="D317" s="106" t="s">
        <v>412</v>
      </c>
      <c r="E317" s="107" t="s">
        <v>0</v>
      </c>
      <c r="F317" s="109">
        <v>2</v>
      </c>
      <c r="G317" s="55"/>
      <c r="H317" s="40">
        <f t="shared" si="33"/>
        <v>0</v>
      </c>
      <c r="I317" s="38" t="e">
        <f t="shared" si="34"/>
        <v>#DIV/0!</v>
      </c>
    </row>
    <row r="318" spans="1:9" ht="16.5" thickBot="1" x14ac:dyDescent="0.25">
      <c r="A318" s="391" t="s">
        <v>39</v>
      </c>
      <c r="B318" s="392"/>
      <c r="C318" s="98"/>
      <c r="D318" s="99" t="s">
        <v>950</v>
      </c>
      <c r="E318" s="100">
        <f>E319</f>
        <v>0</v>
      </c>
      <c r="F318" s="100"/>
      <c r="G318" s="101"/>
      <c r="H318" s="102"/>
      <c r="I318" s="80" t="e">
        <f>E318/$G$397</f>
        <v>#DIV/0!</v>
      </c>
    </row>
    <row r="319" spans="1:9" x14ac:dyDescent="0.2">
      <c r="A319" s="389" t="s">
        <v>821</v>
      </c>
      <c r="B319" s="390"/>
      <c r="C319" s="81"/>
      <c r="D319" s="82" t="s">
        <v>950</v>
      </c>
      <c r="E319" s="83">
        <f>SUM(H320:H323)</f>
        <v>0</v>
      </c>
      <c r="F319" s="83"/>
      <c r="G319" s="83"/>
      <c r="H319" s="103"/>
      <c r="I319" s="93" t="e">
        <f>E319/$G$397</f>
        <v>#DIV/0!</v>
      </c>
    </row>
    <row r="320" spans="1:9" ht="25.5" x14ac:dyDescent="0.2">
      <c r="A320" s="34" t="s">
        <v>894</v>
      </c>
      <c r="B320" s="104" t="s">
        <v>273</v>
      </c>
      <c r="C320" s="105" t="s">
        <v>994</v>
      </c>
      <c r="D320" s="106" t="s">
        <v>274</v>
      </c>
      <c r="E320" s="107" t="s">
        <v>2</v>
      </c>
      <c r="F320" s="109">
        <v>18019.11</v>
      </c>
      <c r="G320" s="55"/>
      <c r="H320" s="40">
        <f t="shared" ref="H320:H323" si="35">F320*G320</f>
        <v>0</v>
      </c>
      <c r="I320" s="38" t="e">
        <f t="shared" ref="I320:I323" si="36">H320/$G$397</f>
        <v>#DIV/0!</v>
      </c>
    </row>
    <row r="321" spans="1:9" ht="25.5" x14ac:dyDescent="0.2">
      <c r="A321" s="34" t="s">
        <v>895</v>
      </c>
      <c r="B321" s="104" t="s">
        <v>413</v>
      </c>
      <c r="C321" s="105" t="s">
        <v>994</v>
      </c>
      <c r="D321" s="106" t="s">
        <v>414</v>
      </c>
      <c r="E321" s="107" t="s">
        <v>2</v>
      </c>
      <c r="F321" s="109">
        <v>8098.05</v>
      </c>
      <c r="G321" s="55"/>
      <c r="H321" s="40">
        <f t="shared" si="35"/>
        <v>0</v>
      </c>
      <c r="I321" s="38" t="e">
        <f t="shared" si="36"/>
        <v>#DIV/0!</v>
      </c>
    </row>
    <row r="322" spans="1:9" ht="25.5" x14ac:dyDescent="0.2">
      <c r="A322" s="34" t="s">
        <v>896</v>
      </c>
      <c r="B322" s="104" t="s">
        <v>415</v>
      </c>
      <c r="C322" s="105" t="s">
        <v>994</v>
      </c>
      <c r="D322" s="106" t="s">
        <v>416</v>
      </c>
      <c r="E322" s="107" t="s">
        <v>2</v>
      </c>
      <c r="F322" s="109">
        <v>320</v>
      </c>
      <c r="G322" s="55"/>
      <c r="H322" s="40">
        <f t="shared" si="35"/>
        <v>0</v>
      </c>
      <c r="I322" s="38" t="e">
        <f t="shared" si="36"/>
        <v>#DIV/0!</v>
      </c>
    </row>
    <row r="323" spans="1:9" ht="26.25" thickBot="1" x14ac:dyDescent="0.25">
      <c r="A323" s="34" t="s">
        <v>897</v>
      </c>
      <c r="B323" s="104" t="s">
        <v>417</v>
      </c>
      <c r="C323" s="105" t="s">
        <v>994</v>
      </c>
      <c r="D323" s="106" t="s">
        <v>418</v>
      </c>
      <c r="E323" s="107" t="s">
        <v>2</v>
      </c>
      <c r="F323" s="109">
        <v>80</v>
      </c>
      <c r="G323" s="55"/>
      <c r="H323" s="40">
        <f t="shared" si="35"/>
        <v>0</v>
      </c>
      <c r="I323" s="38" t="e">
        <f t="shared" si="36"/>
        <v>#DIV/0!</v>
      </c>
    </row>
    <row r="324" spans="1:9" ht="16.5" thickBot="1" x14ac:dyDescent="0.25">
      <c r="A324" s="391" t="s">
        <v>40</v>
      </c>
      <c r="B324" s="392"/>
      <c r="C324" s="98"/>
      <c r="D324" s="99" t="s">
        <v>419</v>
      </c>
      <c r="E324" s="100">
        <f>E325</f>
        <v>0</v>
      </c>
      <c r="F324" s="100"/>
      <c r="G324" s="101"/>
      <c r="H324" s="102"/>
      <c r="I324" s="80" t="e">
        <f>E324/$G$397</f>
        <v>#DIV/0!</v>
      </c>
    </row>
    <row r="325" spans="1:9" x14ac:dyDescent="0.2">
      <c r="A325" s="389" t="s">
        <v>484</v>
      </c>
      <c r="B325" s="390"/>
      <c r="C325" s="81"/>
      <c r="D325" s="82" t="s">
        <v>419</v>
      </c>
      <c r="E325" s="83">
        <f>SUM(H326:H329)</f>
        <v>0</v>
      </c>
      <c r="F325" s="83"/>
      <c r="G325" s="83"/>
      <c r="H325" s="103"/>
      <c r="I325" s="93" t="e">
        <f>E325/$G$397</f>
        <v>#DIV/0!</v>
      </c>
    </row>
    <row r="326" spans="1:9" x14ac:dyDescent="0.2">
      <c r="A326" s="34" t="s">
        <v>822</v>
      </c>
      <c r="B326" s="104" t="s">
        <v>420</v>
      </c>
      <c r="C326" s="105" t="s">
        <v>994</v>
      </c>
      <c r="D326" s="106" t="s">
        <v>421</v>
      </c>
      <c r="E326" s="107" t="s">
        <v>2</v>
      </c>
      <c r="F326" s="109">
        <v>2510.6</v>
      </c>
      <c r="G326" s="55"/>
      <c r="H326" s="40">
        <f t="shared" ref="H326:H329" si="37">F326*G326</f>
        <v>0</v>
      </c>
      <c r="I326" s="38" t="e">
        <f t="shared" ref="I326:I329" si="38">H326/$G$397</f>
        <v>#DIV/0!</v>
      </c>
    </row>
    <row r="327" spans="1:9" x14ac:dyDescent="0.2">
      <c r="A327" s="34" t="s">
        <v>823</v>
      </c>
      <c r="B327" s="104" t="s">
        <v>196</v>
      </c>
      <c r="C327" s="105" t="s">
        <v>994</v>
      </c>
      <c r="D327" s="106" t="s">
        <v>197</v>
      </c>
      <c r="E327" s="107" t="s">
        <v>0</v>
      </c>
      <c r="F327" s="109">
        <v>150</v>
      </c>
      <c r="G327" s="55"/>
      <c r="H327" s="40">
        <f t="shared" si="37"/>
        <v>0</v>
      </c>
      <c r="I327" s="38" t="e">
        <f t="shared" si="38"/>
        <v>#DIV/0!</v>
      </c>
    </row>
    <row r="328" spans="1:9" x14ac:dyDescent="0.2">
      <c r="A328" s="34" t="s">
        <v>824</v>
      </c>
      <c r="B328" s="104" t="s">
        <v>194</v>
      </c>
      <c r="C328" s="105" t="s">
        <v>994</v>
      </c>
      <c r="D328" s="106" t="s">
        <v>195</v>
      </c>
      <c r="E328" s="107" t="s">
        <v>0</v>
      </c>
      <c r="F328" s="109">
        <v>150</v>
      </c>
      <c r="G328" s="55"/>
      <c r="H328" s="40">
        <f t="shared" si="37"/>
        <v>0</v>
      </c>
      <c r="I328" s="38" t="e">
        <f t="shared" si="38"/>
        <v>#DIV/0!</v>
      </c>
    </row>
    <row r="329" spans="1:9" ht="16.5" thickBot="1" x14ac:dyDescent="0.25">
      <c r="A329" s="34" t="s">
        <v>825</v>
      </c>
      <c r="B329" s="104" t="s">
        <v>422</v>
      </c>
      <c r="C329" s="105" t="s">
        <v>994</v>
      </c>
      <c r="D329" s="106" t="s">
        <v>423</v>
      </c>
      <c r="E329" s="107" t="s">
        <v>0</v>
      </c>
      <c r="F329" s="109">
        <v>100</v>
      </c>
      <c r="G329" s="55"/>
      <c r="H329" s="40">
        <f t="shared" si="37"/>
        <v>0</v>
      </c>
      <c r="I329" s="38" t="e">
        <f t="shared" si="38"/>
        <v>#DIV/0!</v>
      </c>
    </row>
    <row r="330" spans="1:9" ht="16.5" thickBot="1" x14ac:dyDescent="0.25">
      <c r="A330" s="391" t="s">
        <v>41</v>
      </c>
      <c r="B330" s="392"/>
      <c r="C330" s="98"/>
      <c r="D330" s="99" t="s">
        <v>424</v>
      </c>
      <c r="E330" s="100">
        <f>E331</f>
        <v>0</v>
      </c>
      <c r="F330" s="100"/>
      <c r="G330" s="101"/>
      <c r="H330" s="102"/>
      <c r="I330" s="80" t="e">
        <f>E330/$G$397</f>
        <v>#DIV/0!</v>
      </c>
    </row>
    <row r="331" spans="1:9" x14ac:dyDescent="0.2">
      <c r="A331" s="389" t="s">
        <v>485</v>
      </c>
      <c r="B331" s="390"/>
      <c r="C331" s="81"/>
      <c r="D331" s="82" t="s">
        <v>424</v>
      </c>
      <c r="E331" s="83">
        <f>SUM(H332:H342)</f>
        <v>0</v>
      </c>
      <c r="F331" s="83"/>
      <c r="G331" s="83"/>
      <c r="H331" s="103"/>
      <c r="I331" s="93" t="e">
        <f>E331/$G$397</f>
        <v>#DIV/0!</v>
      </c>
    </row>
    <row r="332" spans="1:9" ht="25.5" x14ac:dyDescent="0.2">
      <c r="A332" s="34" t="s">
        <v>826</v>
      </c>
      <c r="B332" s="104" t="s">
        <v>425</v>
      </c>
      <c r="C332" s="105" t="s">
        <v>994</v>
      </c>
      <c r="D332" s="106" t="s">
        <v>426</v>
      </c>
      <c r="E332" s="107" t="s">
        <v>0</v>
      </c>
      <c r="F332" s="109">
        <v>3</v>
      </c>
      <c r="G332" s="55"/>
      <c r="H332" s="40">
        <f t="shared" ref="H332:H342" si="39">F332*G332</f>
        <v>0</v>
      </c>
      <c r="I332" s="38" t="e">
        <f t="shared" ref="I332:I342" si="40">H332/$G$397</f>
        <v>#DIV/0!</v>
      </c>
    </row>
    <row r="333" spans="1:9" x14ac:dyDescent="0.2">
      <c r="A333" s="34" t="s">
        <v>827</v>
      </c>
      <c r="B333" s="104" t="s">
        <v>427</v>
      </c>
      <c r="C333" s="105" t="s">
        <v>994</v>
      </c>
      <c r="D333" s="106" t="s">
        <v>428</v>
      </c>
      <c r="E333" s="107" t="s">
        <v>2</v>
      </c>
      <c r="F333" s="109">
        <v>6</v>
      </c>
      <c r="G333" s="55"/>
      <c r="H333" s="40">
        <f t="shared" si="39"/>
        <v>0</v>
      </c>
      <c r="I333" s="38" t="e">
        <f t="shared" si="40"/>
        <v>#DIV/0!</v>
      </c>
    </row>
    <row r="334" spans="1:9" ht="25.5" x14ac:dyDescent="0.2">
      <c r="A334" s="34" t="s">
        <v>828</v>
      </c>
      <c r="B334" s="104" t="s">
        <v>429</v>
      </c>
      <c r="C334" s="105" t="s">
        <v>994</v>
      </c>
      <c r="D334" s="106" t="s">
        <v>430</v>
      </c>
      <c r="E334" s="107" t="s">
        <v>0</v>
      </c>
      <c r="F334" s="109">
        <v>1</v>
      </c>
      <c r="G334" s="55"/>
      <c r="H334" s="40">
        <f t="shared" si="39"/>
        <v>0</v>
      </c>
      <c r="I334" s="38" t="e">
        <f t="shared" si="40"/>
        <v>#DIV/0!</v>
      </c>
    </row>
    <row r="335" spans="1:9" x14ac:dyDescent="0.2">
      <c r="A335" s="34" t="s">
        <v>829</v>
      </c>
      <c r="B335" s="104" t="s">
        <v>431</v>
      </c>
      <c r="C335" s="105" t="s">
        <v>994</v>
      </c>
      <c r="D335" s="106" t="s">
        <v>432</v>
      </c>
      <c r="E335" s="107" t="s">
        <v>0</v>
      </c>
      <c r="F335" s="109">
        <v>13</v>
      </c>
      <c r="G335" s="55"/>
      <c r="H335" s="40">
        <f t="shared" si="39"/>
        <v>0</v>
      </c>
      <c r="I335" s="38" t="e">
        <f t="shared" si="40"/>
        <v>#DIV/0!</v>
      </c>
    </row>
    <row r="336" spans="1:9" x14ac:dyDescent="0.2">
      <c r="A336" s="34" t="s">
        <v>830</v>
      </c>
      <c r="B336" s="104" t="s">
        <v>433</v>
      </c>
      <c r="C336" s="105" t="s">
        <v>994</v>
      </c>
      <c r="D336" s="106" t="s">
        <v>434</v>
      </c>
      <c r="E336" s="107" t="s">
        <v>0</v>
      </c>
      <c r="F336" s="109">
        <v>1</v>
      </c>
      <c r="G336" s="55"/>
      <c r="H336" s="40">
        <f t="shared" si="39"/>
        <v>0</v>
      </c>
      <c r="I336" s="38" t="e">
        <f t="shared" si="40"/>
        <v>#DIV/0!</v>
      </c>
    </row>
    <row r="337" spans="1:9" x14ac:dyDescent="0.2">
      <c r="A337" s="34" t="s">
        <v>831</v>
      </c>
      <c r="B337" s="104" t="s">
        <v>435</v>
      </c>
      <c r="C337" s="105" t="s">
        <v>994</v>
      </c>
      <c r="D337" s="106" t="s">
        <v>436</v>
      </c>
      <c r="E337" s="107" t="s">
        <v>0</v>
      </c>
      <c r="F337" s="109">
        <v>2</v>
      </c>
      <c r="G337" s="55"/>
      <c r="H337" s="40">
        <f t="shared" si="39"/>
        <v>0</v>
      </c>
      <c r="I337" s="38" t="e">
        <f t="shared" si="40"/>
        <v>#DIV/0!</v>
      </c>
    </row>
    <row r="338" spans="1:9" x14ac:dyDescent="0.2">
      <c r="A338" s="34" t="s">
        <v>832</v>
      </c>
      <c r="B338" s="104" t="s">
        <v>188</v>
      </c>
      <c r="C338" s="105" t="s">
        <v>994</v>
      </c>
      <c r="D338" s="106" t="s">
        <v>189</v>
      </c>
      <c r="E338" s="107" t="s">
        <v>0</v>
      </c>
      <c r="F338" s="109">
        <v>2</v>
      </c>
      <c r="G338" s="55"/>
      <c r="H338" s="40">
        <f t="shared" si="39"/>
        <v>0</v>
      </c>
      <c r="I338" s="38" t="e">
        <f t="shared" si="40"/>
        <v>#DIV/0!</v>
      </c>
    </row>
    <row r="339" spans="1:9" x14ac:dyDescent="0.2">
      <c r="A339" s="34" t="s">
        <v>833</v>
      </c>
      <c r="B339" s="104" t="s">
        <v>435</v>
      </c>
      <c r="C339" s="105" t="s">
        <v>994</v>
      </c>
      <c r="D339" s="106" t="s">
        <v>436</v>
      </c>
      <c r="E339" s="107" t="s">
        <v>0</v>
      </c>
      <c r="F339" s="109">
        <v>64</v>
      </c>
      <c r="G339" s="55"/>
      <c r="H339" s="40">
        <f t="shared" si="39"/>
        <v>0</v>
      </c>
      <c r="I339" s="38" t="e">
        <f t="shared" si="40"/>
        <v>#DIV/0!</v>
      </c>
    </row>
    <row r="340" spans="1:9" x14ac:dyDescent="0.2">
      <c r="A340" s="34" t="s">
        <v>834</v>
      </c>
      <c r="B340" s="104" t="s">
        <v>188</v>
      </c>
      <c r="C340" s="105" t="s">
        <v>994</v>
      </c>
      <c r="D340" s="106" t="s">
        <v>189</v>
      </c>
      <c r="E340" s="107" t="s">
        <v>0</v>
      </c>
      <c r="F340" s="109">
        <v>8</v>
      </c>
      <c r="G340" s="55"/>
      <c r="H340" s="40">
        <f t="shared" si="39"/>
        <v>0</v>
      </c>
      <c r="I340" s="38" t="e">
        <f t="shared" si="40"/>
        <v>#DIV/0!</v>
      </c>
    </row>
    <row r="341" spans="1:9" ht="25.5" x14ac:dyDescent="0.2">
      <c r="A341" s="34" t="s">
        <v>835</v>
      </c>
      <c r="B341" s="104" t="s">
        <v>437</v>
      </c>
      <c r="C341" s="105" t="s">
        <v>994</v>
      </c>
      <c r="D341" s="106" t="s">
        <v>438</v>
      </c>
      <c r="E341" s="107" t="s">
        <v>0</v>
      </c>
      <c r="F341" s="109">
        <v>56</v>
      </c>
      <c r="G341" s="55"/>
      <c r="H341" s="40">
        <f t="shared" si="39"/>
        <v>0</v>
      </c>
      <c r="I341" s="38" t="e">
        <f t="shared" si="40"/>
        <v>#DIV/0!</v>
      </c>
    </row>
    <row r="342" spans="1:9" ht="16.5" thickBot="1" x14ac:dyDescent="0.25">
      <c r="A342" s="34" t="s">
        <v>836</v>
      </c>
      <c r="B342" s="104" t="s">
        <v>439</v>
      </c>
      <c r="C342" s="105" t="s">
        <v>961</v>
      </c>
      <c r="D342" s="106" t="s">
        <v>440</v>
      </c>
      <c r="E342" s="107" t="s">
        <v>0</v>
      </c>
      <c r="F342" s="109">
        <v>13</v>
      </c>
      <c r="G342" s="55"/>
      <c r="H342" s="40">
        <f t="shared" si="39"/>
        <v>0</v>
      </c>
      <c r="I342" s="38" t="e">
        <f t="shared" si="40"/>
        <v>#DIV/0!</v>
      </c>
    </row>
    <row r="343" spans="1:9" ht="16.5" thickBot="1" x14ac:dyDescent="0.25">
      <c r="A343" s="391" t="s">
        <v>42</v>
      </c>
      <c r="B343" s="392"/>
      <c r="C343" s="98"/>
      <c r="D343" s="99" t="s">
        <v>441</v>
      </c>
      <c r="E343" s="100">
        <f>E344</f>
        <v>0</v>
      </c>
      <c r="F343" s="100"/>
      <c r="G343" s="101"/>
      <c r="H343" s="102"/>
      <c r="I343" s="80" t="e">
        <f>E343/$G$397</f>
        <v>#DIV/0!</v>
      </c>
    </row>
    <row r="344" spans="1:9" x14ac:dyDescent="0.2">
      <c r="A344" s="389" t="s">
        <v>486</v>
      </c>
      <c r="B344" s="390"/>
      <c r="C344" s="81"/>
      <c r="D344" s="82" t="s">
        <v>441</v>
      </c>
      <c r="E344" s="83">
        <f>SUM(H345:H352)</f>
        <v>0</v>
      </c>
      <c r="F344" s="83"/>
      <c r="G344" s="83"/>
      <c r="H344" s="103"/>
      <c r="I344" s="93" t="e">
        <f>E344/$G$397</f>
        <v>#DIV/0!</v>
      </c>
    </row>
    <row r="345" spans="1:9" x14ac:dyDescent="0.2">
      <c r="A345" s="34" t="s">
        <v>837</v>
      </c>
      <c r="B345" s="104" t="s">
        <v>442</v>
      </c>
      <c r="C345" s="105" t="s">
        <v>994</v>
      </c>
      <c r="D345" s="106" t="s">
        <v>443</v>
      </c>
      <c r="E345" s="107" t="s">
        <v>0</v>
      </c>
      <c r="F345" s="109">
        <v>9</v>
      </c>
      <c r="G345" s="55"/>
      <c r="H345" s="40">
        <f t="shared" ref="H345:H352" si="41">F345*G345</f>
        <v>0</v>
      </c>
      <c r="I345" s="38" t="e">
        <f t="shared" ref="I345:I352" si="42">H345/$G$397</f>
        <v>#DIV/0!</v>
      </c>
    </row>
    <row r="346" spans="1:9" x14ac:dyDescent="0.2">
      <c r="A346" s="34" t="s">
        <v>838</v>
      </c>
      <c r="B346" s="104" t="s">
        <v>444</v>
      </c>
      <c r="C346" s="105" t="s">
        <v>994</v>
      </c>
      <c r="D346" s="106" t="s">
        <v>445</v>
      </c>
      <c r="E346" s="107" t="s">
        <v>0</v>
      </c>
      <c r="F346" s="109">
        <v>141</v>
      </c>
      <c r="G346" s="55"/>
      <c r="H346" s="40">
        <f t="shared" si="41"/>
        <v>0</v>
      </c>
      <c r="I346" s="38" t="e">
        <f t="shared" si="42"/>
        <v>#DIV/0!</v>
      </c>
    </row>
    <row r="347" spans="1:9" x14ac:dyDescent="0.2">
      <c r="A347" s="34" t="s">
        <v>839</v>
      </c>
      <c r="B347" s="104" t="s">
        <v>446</v>
      </c>
      <c r="C347" s="105" t="s">
        <v>994</v>
      </c>
      <c r="D347" s="106" t="s">
        <v>447</v>
      </c>
      <c r="E347" s="107" t="s">
        <v>0</v>
      </c>
      <c r="F347" s="109">
        <v>129</v>
      </c>
      <c r="G347" s="55"/>
      <c r="H347" s="40">
        <f t="shared" si="41"/>
        <v>0</v>
      </c>
      <c r="I347" s="38" t="e">
        <f t="shared" si="42"/>
        <v>#DIV/0!</v>
      </c>
    </row>
    <row r="348" spans="1:9" x14ac:dyDescent="0.2">
      <c r="A348" s="34" t="s">
        <v>840</v>
      </c>
      <c r="B348" s="104" t="s">
        <v>448</v>
      </c>
      <c r="C348" s="105" t="s">
        <v>994</v>
      </c>
      <c r="D348" s="106" t="s">
        <v>449</v>
      </c>
      <c r="E348" s="107" t="s">
        <v>0</v>
      </c>
      <c r="F348" s="109">
        <v>21</v>
      </c>
      <c r="G348" s="55"/>
      <c r="H348" s="40">
        <f t="shared" si="41"/>
        <v>0</v>
      </c>
      <c r="I348" s="38" t="e">
        <f t="shared" si="42"/>
        <v>#DIV/0!</v>
      </c>
    </row>
    <row r="349" spans="1:9" ht="25.5" x14ac:dyDescent="0.2">
      <c r="A349" s="34" t="s">
        <v>841</v>
      </c>
      <c r="B349" s="104" t="s">
        <v>450</v>
      </c>
      <c r="C349" s="105" t="s">
        <v>961</v>
      </c>
      <c r="D349" s="106" t="s">
        <v>451</v>
      </c>
      <c r="E349" s="107" t="s">
        <v>0</v>
      </c>
      <c r="F349" s="109">
        <v>153</v>
      </c>
      <c r="G349" s="55"/>
      <c r="H349" s="40">
        <f t="shared" si="41"/>
        <v>0</v>
      </c>
      <c r="I349" s="38" t="e">
        <f t="shared" si="42"/>
        <v>#DIV/0!</v>
      </c>
    </row>
    <row r="350" spans="1:9" ht="25.5" x14ac:dyDescent="0.2">
      <c r="A350" s="34" t="s">
        <v>842</v>
      </c>
      <c r="B350" s="104" t="s">
        <v>267</v>
      </c>
      <c r="C350" s="105" t="s">
        <v>994</v>
      </c>
      <c r="D350" s="106" t="s">
        <v>268</v>
      </c>
      <c r="E350" s="107" t="s">
        <v>0</v>
      </c>
      <c r="F350" s="109">
        <v>24</v>
      </c>
      <c r="G350" s="55"/>
      <c r="H350" s="40">
        <f t="shared" si="41"/>
        <v>0</v>
      </c>
      <c r="I350" s="38" t="e">
        <f t="shared" si="42"/>
        <v>#DIV/0!</v>
      </c>
    </row>
    <row r="351" spans="1:9" ht="25.5" x14ac:dyDescent="0.2">
      <c r="A351" s="34" t="s">
        <v>843</v>
      </c>
      <c r="B351" s="104" t="s">
        <v>452</v>
      </c>
      <c r="C351" s="105" t="s">
        <v>994</v>
      </c>
      <c r="D351" s="106" t="s">
        <v>453</v>
      </c>
      <c r="E351" s="107" t="s">
        <v>0</v>
      </c>
      <c r="F351" s="109">
        <v>150</v>
      </c>
      <c r="G351" s="55"/>
      <c r="H351" s="40">
        <f t="shared" si="41"/>
        <v>0</v>
      </c>
      <c r="I351" s="38" t="e">
        <f t="shared" si="42"/>
        <v>#DIV/0!</v>
      </c>
    </row>
    <row r="352" spans="1:9" ht="26.25" thickBot="1" x14ac:dyDescent="0.25">
      <c r="A352" s="34" t="s">
        <v>844</v>
      </c>
      <c r="B352" s="104" t="s">
        <v>454</v>
      </c>
      <c r="C352" s="105" t="s">
        <v>961</v>
      </c>
      <c r="D352" s="106" t="s">
        <v>455</v>
      </c>
      <c r="E352" s="107" t="s">
        <v>285</v>
      </c>
      <c r="F352" s="109">
        <v>3</v>
      </c>
      <c r="G352" s="55"/>
      <c r="H352" s="40">
        <f t="shared" si="41"/>
        <v>0</v>
      </c>
      <c r="I352" s="38" t="e">
        <f t="shared" si="42"/>
        <v>#DIV/0!</v>
      </c>
    </row>
    <row r="353" spans="1:9" ht="16.5" thickBot="1" x14ac:dyDescent="0.25">
      <c r="A353" s="391" t="s">
        <v>43</v>
      </c>
      <c r="B353" s="392"/>
      <c r="C353" s="98"/>
      <c r="D353" s="99" t="s">
        <v>456</v>
      </c>
      <c r="E353" s="100">
        <f>E354</f>
        <v>0</v>
      </c>
      <c r="F353" s="100"/>
      <c r="G353" s="101"/>
      <c r="H353" s="102"/>
      <c r="I353" s="80" t="e">
        <f>E353/$G$397</f>
        <v>#DIV/0!</v>
      </c>
    </row>
    <row r="354" spans="1:9" x14ac:dyDescent="0.2">
      <c r="A354" s="389" t="s">
        <v>487</v>
      </c>
      <c r="B354" s="390"/>
      <c r="C354" s="81"/>
      <c r="D354" s="82" t="s">
        <v>456</v>
      </c>
      <c r="E354" s="83">
        <f>SUM(H355)</f>
        <v>0</v>
      </c>
      <c r="F354" s="83"/>
      <c r="G354" s="83"/>
      <c r="H354" s="103"/>
      <c r="I354" s="93" t="e">
        <f>E354/$G$397</f>
        <v>#DIV/0!</v>
      </c>
    </row>
    <row r="355" spans="1:9" ht="16.5" thickBot="1" x14ac:dyDescent="0.25">
      <c r="A355" s="111" t="s">
        <v>845</v>
      </c>
      <c r="B355" s="111" t="s">
        <v>457</v>
      </c>
      <c r="C355" s="94" t="s">
        <v>994</v>
      </c>
      <c r="D355" s="112" t="s">
        <v>458</v>
      </c>
      <c r="E355" s="113" t="s">
        <v>51</v>
      </c>
      <c r="F355" s="114">
        <v>18376.73</v>
      </c>
      <c r="G355" s="55"/>
      <c r="H355" s="42">
        <f t="shared" ref="H355" si="43">F355*G355</f>
        <v>0</v>
      </c>
      <c r="I355" s="38" t="e">
        <f t="shared" ref="I355" si="44">H355/$G$397</f>
        <v>#DIV/0!</v>
      </c>
    </row>
    <row r="356" spans="1:9" ht="16.5" thickBot="1" x14ac:dyDescent="0.25">
      <c r="A356" s="391">
        <v>23</v>
      </c>
      <c r="B356" s="392"/>
      <c r="C356" s="98"/>
      <c r="D356" s="99" t="s">
        <v>524</v>
      </c>
      <c r="E356" s="100">
        <f>E357</f>
        <v>0</v>
      </c>
      <c r="F356" s="100"/>
      <c r="G356" s="101"/>
      <c r="H356" s="102"/>
      <c r="I356" s="80" t="e">
        <f>E356/$G$397</f>
        <v>#DIV/0!</v>
      </c>
    </row>
    <row r="357" spans="1:9" x14ac:dyDescent="0.2">
      <c r="A357" s="389" t="s">
        <v>488</v>
      </c>
      <c r="B357" s="390"/>
      <c r="C357" s="81"/>
      <c r="D357" s="82" t="s">
        <v>524</v>
      </c>
      <c r="E357" s="83">
        <f>SUM(H358:H383)</f>
        <v>0</v>
      </c>
      <c r="F357" s="83"/>
      <c r="G357" s="83"/>
      <c r="H357" s="103"/>
      <c r="I357" s="93" t="e">
        <f>E357/$G$397</f>
        <v>#DIV/0!</v>
      </c>
    </row>
    <row r="358" spans="1:9" x14ac:dyDescent="0.2">
      <c r="A358" s="34" t="s">
        <v>846</v>
      </c>
      <c r="B358" s="104" t="s">
        <v>492</v>
      </c>
      <c r="C358" s="105" t="s">
        <v>995</v>
      </c>
      <c r="D358" s="106" t="s">
        <v>919</v>
      </c>
      <c r="E358" s="107" t="s">
        <v>0</v>
      </c>
      <c r="F358" s="109">
        <v>44</v>
      </c>
      <c r="G358" s="55"/>
      <c r="H358" s="40">
        <f t="shared" ref="H358:H383" si="45">F358*G358</f>
        <v>0</v>
      </c>
      <c r="I358" s="38" t="e">
        <f t="shared" ref="I358:I383" si="46">H358/$G$397</f>
        <v>#DIV/0!</v>
      </c>
    </row>
    <row r="359" spans="1:9" x14ac:dyDescent="0.2">
      <c r="A359" s="34" t="s">
        <v>847</v>
      </c>
      <c r="B359" s="104" t="s">
        <v>493</v>
      </c>
      <c r="C359" s="105" t="s">
        <v>995</v>
      </c>
      <c r="D359" s="106" t="s">
        <v>920</v>
      </c>
      <c r="E359" s="107" t="s">
        <v>0</v>
      </c>
      <c r="F359" s="109">
        <v>38</v>
      </c>
      <c r="G359" s="55"/>
      <c r="H359" s="40">
        <f t="shared" si="45"/>
        <v>0</v>
      </c>
      <c r="I359" s="38" t="e">
        <f t="shared" si="46"/>
        <v>#DIV/0!</v>
      </c>
    </row>
    <row r="360" spans="1:9" x14ac:dyDescent="0.2">
      <c r="A360" s="34" t="s">
        <v>848</v>
      </c>
      <c r="B360" s="104" t="s">
        <v>494</v>
      </c>
      <c r="C360" s="105" t="s">
        <v>995</v>
      </c>
      <c r="D360" s="106" t="s">
        <v>921</v>
      </c>
      <c r="E360" s="107" t="s">
        <v>0</v>
      </c>
      <c r="F360" s="109">
        <v>108</v>
      </c>
      <c r="G360" s="55"/>
      <c r="H360" s="40">
        <f t="shared" si="45"/>
        <v>0</v>
      </c>
      <c r="I360" s="38" t="e">
        <f t="shared" si="46"/>
        <v>#DIV/0!</v>
      </c>
    </row>
    <row r="361" spans="1:9" x14ac:dyDescent="0.2">
      <c r="A361" s="34" t="s">
        <v>849</v>
      </c>
      <c r="B361" s="104" t="s">
        <v>495</v>
      </c>
      <c r="C361" s="105" t="s">
        <v>995</v>
      </c>
      <c r="D361" s="106" t="s">
        <v>922</v>
      </c>
      <c r="E361" s="107" t="s">
        <v>0</v>
      </c>
      <c r="F361" s="109">
        <v>95</v>
      </c>
      <c r="G361" s="55"/>
      <c r="H361" s="40">
        <f t="shared" si="45"/>
        <v>0</v>
      </c>
      <c r="I361" s="38" t="e">
        <f t="shared" si="46"/>
        <v>#DIV/0!</v>
      </c>
    </row>
    <row r="362" spans="1:9" x14ac:dyDescent="0.2">
      <c r="A362" s="34" t="s">
        <v>850</v>
      </c>
      <c r="B362" s="104" t="s">
        <v>496</v>
      </c>
      <c r="C362" s="105" t="s">
        <v>995</v>
      </c>
      <c r="D362" s="106" t="s">
        <v>923</v>
      </c>
      <c r="E362" s="107" t="s">
        <v>0</v>
      </c>
      <c r="F362" s="109">
        <v>90</v>
      </c>
      <c r="G362" s="55"/>
      <c r="H362" s="40">
        <f t="shared" si="45"/>
        <v>0</v>
      </c>
      <c r="I362" s="38" t="e">
        <f t="shared" si="46"/>
        <v>#DIV/0!</v>
      </c>
    </row>
    <row r="363" spans="1:9" x14ac:dyDescent="0.2">
      <c r="A363" s="34" t="s">
        <v>851</v>
      </c>
      <c r="B363" s="104" t="s">
        <v>497</v>
      </c>
      <c r="C363" s="105" t="s">
        <v>995</v>
      </c>
      <c r="D363" s="106" t="s">
        <v>924</v>
      </c>
      <c r="E363" s="107" t="s">
        <v>0</v>
      </c>
      <c r="F363" s="109">
        <v>90</v>
      </c>
      <c r="G363" s="55"/>
      <c r="H363" s="40">
        <f t="shared" si="45"/>
        <v>0</v>
      </c>
      <c r="I363" s="38" t="e">
        <f t="shared" si="46"/>
        <v>#DIV/0!</v>
      </c>
    </row>
    <row r="364" spans="1:9" x14ac:dyDescent="0.2">
      <c r="A364" s="34" t="s">
        <v>852</v>
      </c>
      <c r="B364" s="104" t="s">
        <v>498</v>
      </c>
      <c r="C364" s="105" t="s">
        <v>995</v>
      </c>
      <c r="D364" s="106" t="s">
        <v>925</v>
      </c>
      <c r="E364" s="107" t="s">
        <v>0</v>
      </c>
      <c r="F364" s="109">
        <v>5</v>
      </c>
      <c r="G364" s="55"/>
      <c r="H364" s="40">
        <f t="shared" si="45"/>
        <v>0</v>
      </c>
      <c r="I364" s="38" t="e">
        <f t="shared" si="46"/>
        <v>#DIV/0!</v>
      </c>
    </row>
    <row r="365" spans="1:9" x14ac:dyDescent="0.2">
      <c r="A365" s="34" t="s">
        <v>853</v>
      </c>
      <c r="B365" s="104" t="s">
        <v>499</v>
      </c>
      <c r="C365" s="105" t="s">
        <v>995</v>
      </c>
      <c r="D365" s="106" t="s">
        <v>926</v>
      </c>
      <c r="E365" s="107" t="s">
        <v>0</v>
      </c>
      <c r="F365" s="109">
        <v>11</v>
      </c>
      <c r="G365" s="55"/>
      <c r="H365" s="40">
        <f t="shared" si="45"/>
        <v>0</v>
      </c>
      <c r="I365" s="38" t="e">
        <f t="shared" si="46"/>
        <v>#DIV/0!</v>
      </c>
    </row>
    <row r="366" spans="1:9" x14ac:dyDescent="0.2">
      <c r="A366" s="34" t="s">
        <v>854</v>
      </c>
      <c r="B366" s="104" t="s">
        <v>500</v>
      </c>
      <c r="C366" s="105" t="s">
        <v>995</v>
      </c>
      <c r="D366" s="106" t="s">
        <v>927</v>
      </c>
      <c r="E366" s="107" t="s">
        <v>0</v>
      </c>
      <c r="F366" s="109">
        <v>12</v>
      </c>
      <c r="G366" s="55"/>
      <c r="H366" s="40">
        <f t="shared" si="45"/>
        <v>0</v>
      </c>
      <c r="I366" s="38" t="e">
        <f t="shared" si="46"/>
        <v>#DIV/0!</v>
      </c>
    </row>
    <row r="367" spans="1:9" x14ac:dyDescent="0.2">
      <c r="A367" s="34" t="s">
        <v>855</v>
      </c>
      <c r="B367" s="104" t="s">
        <v>501</v>
      </c>
      <c r="C367" s="105" t="s">
        <v>995</v>
      </c>
      <c r="D367" s="106" t="s">
        <v>928</v>
      </c>
      <c r="E367" s="107" t="s">
        <v>0</v>
      </c>
      <c r="F367" s="109">
        <v>17</v>
      </c>
      <c r="G367" s="55"/>
      <c r="H367" s="40">
        <f t="shared" si="45"/>
        <v>0</v>
      </c>
      <c r="I367" s="38" t="e">
        <f t="shared" si="46"/>
        <v>#DIV/0!</v>
      </c>
    </row>
    <row r="368" spans="1:9" x14ac:dyDescent="0.2">
      <c r="A368" s="34" t="s">
        <v>856</v>
      </c>
      <c r="B368" s="104" t="s">
        <v>502</v>
      </c>
      <c r="C368" s="105" t="s">
        <v>995</v>
      </c>
      <c r="D368" s="106" t="s">
        <v>929</v>
      </c>
      <c r="E368" s="107" t="s">
        <v>0</v>
      </c>
      <c r="F368" s="109">
        <v>76</v>
      </c>
      <c r="G368" s="55"/>
      <c r="H368" s="40">
        <f t="shared" si="45"/>
        <v>0</v>
      </c>
      <c r="I368" s="38" t="e">
        <f t="shared" si="46"/>
        <v>#DIV/0!</v>
      </c>
    </row>
    <row r="369" spans="1:9" x14ac:dyDescent="0.2">
      <c r="A369" s="34" t="s">
        <v>857</v>
      </c>
      <c r="B369" s="104" t="s">
        <v>503</v>
      </c>
      <c r="C369" s="105" t="s">
        <v>995</v>
      </c>
      <c r="D369" s="106" t="s">
        <v>930</v>
      </c>
      <c r="E369" s="107" t="s">
        <v>0</v>
      </c>
      <c r="F369" s="109">
        <v>58</v>
      </c>
      <c r="G369" s="55"/>
      <c r="H369" s="40">
        <f t="shared" si="45"/>
        <v>0</v>
      </c>
      <c r="I369" s="38" t="e">
        <f t="shared" si="46"/>
        <v>#DIV/0!</v>
      </c>
    </row>
    <row r="370" spans="1:9" x14ac:dyDescent="0.2">
      <c r="A370" s="34" t="s">
        <v>858</v>
      </c>
      <c r="B370" s="104" t="s">
        <v>504</v>
      </c>
      <c r="C370" s="105" t="s">
        <v>995</v>
      </c>
      <c r="D370" s="106" t="s">
        <v>931</v>
      </c>
      <c r="E370" s="107" t="s">
        <v>0</v>
      </c>
      <c r="F370" s="109">
        <v>6</v>
      </c>
      <c r="G370" s="55"/>
      <c r="H370" s="40">
        <f t="shared" si="45"/>
        <v>0</v>
      </c>
      <c r="I370" s="38" t="e">
        <f t="shared" si="46"/>
        <v>#DIV/0!</v>
      </c>
    </row>
    <row r="371" spans="1:9" x14ac:dyDescent="0.2">
      <c r="A371" s="34" t="s">
        <v>859</v>
      </c>
      <c r="B371" s="104" t="s">
        <v>505</v>
      </c>
      <c r="C371" s="105" t="s">
        <v>995</v>
      </c>
      <c r="D371" s="106" t="s">
        <v>932</v>
      </c>
      <c r="E371" s="107" t="s">
        <v>0</v>
      </c>
      <c r="F371" s="109">
        <v>132</v>
      </c>
      <c r="G371" s="55"/>
      <c r="H371" s="40">
        <f t="shared" si="45"/>
        <v>0</v>
      </c>
      <c r="I371" s="38" t="e">
        <f t="shared" si="46"/>
        <v>#DIV/0!</v>
      </c>
    </row>
    <row r="372" spans="1:9" x14ac:dyDescent="0.2">
      <c r="A372" s="34" t="s">
        <v>860</v>
      </c>
      <c r="B372" s="104" t="s">
        <v>506</v>
      </c>
      <c r="C372" s="105" t="s">
        <v>995</v>
      </c>
      <c r="D372" s="106" t="s">
        <v>933</v>
      </c>
      <c r="E372" s="107" t="s">
        <v>0</v>
      </c>
      <c r="F372" s="109">
        <v>113</v>
      </c>
      <c r="G372" s="55"/>
      <c r="H372" s="40">
        <f t="shared" si="45"/>
        <v>0</v>
      </c>
      <c r="I372" s="38" t="e">
        <f t="shared" si="46"/>
        <v>#DIV/0!</v>
      </c>
    </row>
    <row r="373" spans="1:9" x14ac:dyDescent="0.2">
      <c r="A373" s="34" t="s">
        <v>861</v>
      </c>
      <c r="B373" s="104" t="s">
        <v>507</v>
      </c>
      <c r="C373" s="105" t="s">
        <v>995</v>
      </c>
      <c r="D373" s="106" t="s">
        <v>934</v>
      </c>
      <c r="E373" s="107" t="s">
        <v>0</v>
      </c>
      <c r="F373" s="109">
        <v>64</v>
      </c>
      <c r="G373" s="55"/>
      <c r="H373" s="40">
        <f t="shared" si="45"/>
        <v>0</v>
      </c>
      <c r="I373" s="38" t="e">
        <f t="shared" si="46"/>
        <v>#DIV/0!</v>
      </c>
    </row>
    <row r="374" spans="1:9" x14ac:dyDescent="0.2">
      <c r="A374" s="34" t="s">
        <v>862</v>
      </c>
      <c r="B374" s="104" t="s">
        <v>508</v>
      </c>
      <c r="C374" s="105" t="s">
        <v>995</v>
      </c>
      <c r="D374" s="106" t="s">
        <v>935</v>
      </c>
      <c r="E374" s="107" t="s">
        <v>0</v>
      </c>
      <c r="F374" s="109">
        <v>47</v>
      </c>
      <c r="G374" s="55"/>
      <c r="H374" s="40">
        <f t="shared" si="45"/>
        <v>0</v>
      </c>
      <c r="I374" s="38" t="e">
        <f t="shared" si="46"/>
        <v>#DIV/0!</v>
      </c>
    </row>
    <row r="375" spans="1:9" x14ac:dyDescent="0.2">
      <c r="A375" s="34" t="s">
        <v>863</v>
      </c>
      <c r="B375" s="104" t="s">
        <v>509</v>
      </c>
      <c r="C375" s="105" t="s">
        <v>995</v>
      </c>
      <c r="D375" s="106" t="s">
        <v>936</v>
      </c>
      <c r="E375" s="107" t="s">
        <v>0</v>
      </c>
      <c r="F375" s="109">
        <v>42</v>
      </c>
      <c r="G375" s="55"/>
      <c r="H375" s="40">
        <f t="shared" si="45"/>
        <v>0</v>
      </c>
      <c r="I375" s="38" t="e">
        <f t="shared" si="46"/>
        <v>#DIV/0!</v>
      </c>
    </row>
    <row r="376" spans="1:9" x14ac:dyDescent="0.2">
      <c r="A376" s="34" t="s">
        <v>864</v>
      </c>
      <c r="B376" s="104" t="s">
        <v>510</v>
      </c>
      <c r="C376" s="105" t="s">
        <v>995</v>
      </c>
      <c r="D376" s="106" t="s">
        <v>937</v>
      </c>
      <c r="E376" s="107" t="s">
        <v>0</v>
      </c>
      <c r="F376" s="109">
        <v>24</v>
      </c>
      <c r="G376" s="55"/>
      <c r="H376" s="40">
        <f t="shared" si="45"/>
        <v>0</v>
      </c>
      <c r="I376" s="38" t="e">
        <f t="shared" si="46"/>
        <v>#DIV/0!</v>
      </c>
    </row>
    <row r="377" spans="1:9" x14ac:dyDescent="0.2">
      <c r="A377" s="34" t="s">
        <v>865</v>
      </c>
      <c r="B377" s="104" t="s">
        <v>511</v>
      </c>
      <c r="C377" s="105" t="s">
        <v>995</v>
      </c>
      <c r="D377" s="106" t="s">
        <v>938</v>
      </c>
      <c r="E377" s="107" t="s">
        <v>0</v>
      </c>
      <c r="F377" s="109">
        <v>12</v>
      </c>
      <c r="G377" s="55"/>
      <c r="H377" s="40">
        <f t="shared" si="45"/>
        <v>0</v>
      </c>
      <c r="I377" s="38" t="e">
        <f t="shared" si="46"/>
        <v>#DIV/0!</v>
      </c>
    </row>
    <row r="378" spans="1:9" x14ac:dyDescent="0.2">
      <c r="A378" s="34" t="s">
        <v>866</v>
      </c>
      <c r="B378" s="104" t="s">
        <v>512</v>
      </c>
      <c r="C378" s="105" t="s">
        <v>995</v>
      </c>
      <c r="D378" s="106" t="s">
        <v>939</v>
      </c>
      <c r="E378" s="107" t="s">
        <v>0</v>
      </c>
      <c r="F378" s="109">
        <v>11</v>
      </c>
      <c r="G378" s="55"/>
      <c r="H378" s="40">
        <f t="shared" si="45"/>
        <v>0</v>
      </c>
      <c r="I378" s="38" t="e">
        <f t="shared" si="46"/>
        <v>#DIV/0!</v>
      </c>
    </row>
    <row r="379" spans="1:9" x14ac:dyDescent="0.2">
      <c r="A379" s="34" t="s">
        <v>867</v>
      </c>
      <c r="B379" s="104" t="s">
        <v>513</v>
      </c>
      <c r="C379" s="105" t="s">
        <v>995</v>
      </c>
      <c r="D379" s="106" t="s">
        <v>940</v>
      </c>
      <c r="E379" s="107" t="s">
        <v>468</v>
      </c>
      <c r="F379" s="109">
        <v>1000</v>
      </c>
      <c r="G379" s="55"/>
      <c r="H379" s="40">
        <f t="shared" si="45"/>
        <v>0</v>
      </c>
      <c r="I379" s="38" t="e">
        <f t="shared" si="46"/>
        <v>#DIV/0!</v>
      </c>
    </row>
    <row r="380" spans="1:9" x14ac:dyDescent="0.2">
      <c r="A380" s="34" t="s">
        <v>868</v>
      </c>
      <c r="B380" s="104" t="s">
        <v>514</v>
      </c>
      <c r="C380" s="105" t="s">
        <v>995</v>
      </c>
      <c r="D380" s="106" t="s">
        <v>941</v>
      </c>
      <c r="E380" s="107" t="s">
        <v>468</v>
      </c>
      <c r="F380" s="109">
        <v>200</v>
      </c>
      <c r="G380" s="55"/>
      <c r="H380" s="40">
        <f t="shared" si="45"/>
        <v>0</v>
      </c>
      <c r="I380" s="38" t="e">
        <f t="shared" si="46"/>
        <v>#DIV/0!</v>
      </c>
    </row>
    <row r="381" spans="1:9" x14ac:dyDescent="0.2">
      <c r="A381" s="34" t="s">
        <v>869</v>
      </c>
      <c r="B381" s="104" t="s">
        <v>515</v>
      </c>
      <c r="C381" s="105" t="s">
        <v>995</v>
      </c>
      <c r="D381" s="106" t="s">
        <v>942</v>
      </c>
      <c r="E381" s="107" t="s">
        <v>468</v>
      </c>
      <c r="F381" s="109">
        <v>2000</v>
      </c>
      <c r="G381" s="55"/>
      <c r="H381" s="40">
        <f t="shared" si="45"/>
        <v>0</v>
      </c>
      <c r="I381" s="38" t="e">
        <f t="shared" si="46"/>
        <v>#DIV/0!</v>
      </c>
    </row>
    <row r="382" spans="1:9" x14ac:dyDescent="0.2">
      <c r="A382" s="34" t="s">
        <v>870</v>
      </c>
      <c r="B382" s="104">
        <v>180280</v>
      </c>
      <c r="C382" s="105" t="s">
        <v>994</v>
      </c>
      <c r="D382" s="106" t="s">
        <v>516</v>
      </c>
      <c r="E382" s="107" t="s">
        <v>0</v>
      </c>
      <c r="F382" s="109">
        <v>18</v>
      </c>
      <c r="G382" s="55"/>
      <c r="H382" s="40">
        <f t="shared" si="45"/>
        <v>0</v>
      </c>
      <c r="I382" s="38" t="e">
        <f t="shared" si="46"/>
        <v>#DIV/0!</v>
      </c>
    </row>
    <row r="383" spans="1:9" ht="16.5" thickBot="1" x14ac:dyDescent="0.25">
      <c r="A383" s="34" t="s">
        <v>871</v>
      </c>
      <c r="B383" s="104" t="s">
        <v>518</v>
      </c>
      <c r="C383" s="105" t="s">
        <v>994</v>
      </c>
      <c r="D383" s="106" t="s">
        <v>519</v>
      </c>
      <c r="E383" s="107" t="s">
        <v>0</v>
      </c>
      <c r="F383" s="109">
        <v>528</v>
      </c>
      <c r="G383" s="55"/>
      <c r="H383" s="40">
        <f t="shared" si="45"/>
        <v>0</v>
      </c>
      <c r="I383" s="38" t="e">
        <f t="shared" si="46"/>
        <v>#DIV/0!</v>
      </c>
    </row>
    <row r="384" spans="1:9" ht="16.5" thickBot="1" x14ac:dyDescent="0.25">
      <c r="A384" s="391">
        <v>24</v>
      </c>
      <c r="B384" s="392"/>
      <c r="C384" s="98"/>
      <c r="D384" s="99" t="s">
        <v>520</v>
      </c>
      <c r="E384" s="100">
        <f>E385</f>
        <v>0</v>
      </c>
      <c r="F384" s="100"/>
      <c r="G384" s="101"/>
      <c r="H384" s="102"/>
      <c r="I384" s="80" t="e">
        <f>E384/$G$397</f>
        <v>#DIV/0!</v>
      </c>
    </row>
    <row r="385" spans="1:11" x14ac:dyDescent="0.2">
      <c r="A385" s="389" t="s">
        <v>489</v>
      </c>
      <c r="B385" s="390"/>
      <c r="C385" s="81"/>
      <c r="D385" s="82" t="s">
        <v>520</v>
      </c>
      <c r="E385" s="83">
        <f>SUM(H386:H387)</f>
        <v>0</v>
      </c>
      <c r="F385" s="83"/>
      <c r="G385" s="83"/>
      <c r="H385" s="103"/>
      <c r="I385" s="93" t="e">
        <f>E385/$G$397</f>
        <v>#DIV/0!</v>
      </c>
    </row>
    <row r="386" spans="1:11" ht="25.5" x14ac:dyDescent="0.2">
      <c r="A386" s="34" t="s">
        <v>872</v>
      </c>
      <c r="B386" s="115" t="s">
        <v>913</v>
      </c>
      <c r="C386" s="116"/>
      <c r="D386" s="106" t="s">
        <v>521</v>
      </c>
      <c r="E386" s="107" t="s">
        <v>522</v>
      </c>
      <c r="F386" s="109">
        <v>36</v>
      </c>
      <c r="G386" s="90">
        <f>Composiçoes!G15</f>
        <v>0</v>
      </c>
      <c r="H386" s="40">
        <f t="shared" ref="H386:H387" si="47">F386*G386</f>
        <v>0</v>
      </c>
      <c r="I386" s="38" t="e">
        <f t="shared" ref="I386:I387" si="48">H386/$G$397</f>
        <v>#DIV/0!</v>
      </c>
    </row>
    <row r="387" spans="1:11" ht="26.25" thickBot="1" x14ac:dyDescent="0.25">
      <c r="A387" s="34" t="s">
        <v>873</v>
      </c>
      <c r="B387" s="115" t="s">
        <v>914</v>
      </c>
      <c r="C387" s="116"/>
      <c r="D387" s="106" t="s">
        <v>523</v>
      </c>
      <c r="E387" s="107" t="s">
        <v>517</v>
      </c>
      <c r="F387" s="109">
        <v>7</v>
      </c>
      <c r="G387" s="90">
        <f>Composiçoes!G21</f>
        <v>0</v>
      </c>
      <c r="H387" s="40">
        <f t="shared" si="47"/>
        <v>0</v>
      </c>
      <c r="I387" s="38" t="e">
        <f t="shared" si="48"/>
        <v>#DIV/0!</v>
      </c>
    </row>
    <row r="388" spans="1:11" ht="16.5" thickBot="1" x14ac:dyDescent="0.25">
      <c r="A388" s="391">
        <v>25</v>
      </c>
      <c r="B388" s="392"/>
      <c r="C388" s="98"/>
      <c r="D388" s="99" t="s">
        <v>540</v>
      </c>
      <c r="E388" s="100">
        <f>E389</f>
        <v>0</v>
      </c>
      <c r="F388" s="100"/>
      <c r="G388" s="101"/>
      <c r="H388" s="102"/>
      <c r="I388" s="80" t="e">
        <f>E388/$G$397</f>
        <v>#DIV/0!</v>
      </c>
    </row>
    <row r="389" spans="1:11" x14ac:dyDescent="0.2">
      <c r="A389" s="389" t="s">
        <v>490</v>
      </c>
      <c r="B389" s="390"/>
      <c r="C389" s="81"/>
      <c r="D389" s="82" t="s">
        <v>540</v>
      </c>
      <c r="E389" s="83">
        <f>SUM(H390:H396)</f>
        <v>0</v>
      </c>
      <c r="F389" s="83"/>
      <c r="G389" s="83"/>
      <c r="H389" s="103"/>
      <c r="I389" s="93" t="e">
        <f>E389/$G$397</f>
        <v>#DIV/0!</v>
      </c>
    </row>
    <row r="390" spans="1:11" x14ac:dyDescent="0.2">
      <c r="A390" s="34" t="s">
        <v>874</v>
      </c>
      <c r="B390" s="104">
        <v>62400</v>
      </c>
      <c r="C390" s="105" t="s">
        <v>997</v>
      </c>
      <c r="D390" s="106" t="s">
        <v>541</v>
      </c>
      <c r="E390" s="107" t="s">
        <v>469</v>
      </c>
      <c r="F390" s="109">
        <v>40.5</v>
      </c>
      <c r="G390" s="55"/>
      <c r="H390" s="40">
        <f t="shared" ref="H390:H396" si="49">F390*G390</f>
        <v>0</v>
      </c>
      <c r="I390" s="38" t="e">
        <f t="shared" ref="I390:I396" si="50">H390/$G$397</f>
        <v>#DIV/0!</v>
      </c>
    </row>
    <row r="391" spans="1:11" ht="51" x14ac:dyDescent="0.2">
      <c r="A391" s="34" t="s">
        <v>875</v>
      </c>
      <c r="B391" s="104">
        <v>62904</v>
      </c>
      <c r="C391" s="105" t="s">
        <v>997</v>
      </c>
      <c r="D391" s="106" t="s">
        <v>542</v>
      </c>
      <c r="E391" s="107" t="s">
        <v>2</v>
      </c>
      <c r="F391" s="109">
        <v>450.1</v>
      </c>
      <c r="G391" s="55"/>
      <c r="H391" s="40">
        <f t="shared" si="49"/>
        <v>0</v>
      </c>
      <c r="I391" s="38" t="e">
        <f t="shared" si="50"/>
        <v>#DIV/0!</v>
      </c>
    </row>
    <row r="392" spans="1:11" ht="25.5" x14ac:dyDescent="0.2">
      <c r="A392" s="34" t="s">
        <v>876</v>
      </c>
      <c r="B392" s="104">
        <v>64800</v>
      </c>
      <c r="C392" s="105" t="s">
        <v>997</v>
      </c>
      <c r="D392" s="106" t="s">
        <v>543</v>
      </c>
      <c r="E392" s="107" t="s">
        <v>2</v>
      </c>
      <c r="F392" s="109">
        <v>900.2</v>
      </c>
      <c r="G392" s="55"/>
      <c r="H392" s="40">
        <f t="shared" si="49"/>
        <v>0</v>
      </c>
      <c r="I392" s="38" t="e">
        <f t="shared" si="50"/>
        <v>#DIV/0!</v>
      </c>
    </row>
    <row r="393" spans="1:11" ht="25.5" x14ac:dyDescent="0.2">
      <c r="A393" s="34" t="s">
        <v>877</v>
      </c>
      <c r="B393" s="104">
        <v>65300</v>
      </c>
      <c r="C393" s="105" t="s">
        <v>997</v>
      </c>
      <c r="D393" s="106" t="s">
        <v>544</v>
      </c>
      <c r="E393" s="107" t="s">
        <v>2</v>
      </c>
      <c r="F393" s="109">
        <v>150</v>
      </c>
      <c r="G393" s="55"/>
      <c r="H393" s="40">
        <f t="shared" si="49"/>
        <v>0</v>
      </c>
      <c r="I393" s="38" t="e">
        <f t="shared" si="50"/>
        <v>#DIV/0!</v>
      </c>
    </row>
    <row r="394" spans="1:11" ht="25.5" x14ac:dyDescent="0.2">
      <c r="A394" s="34" t="s">
        <v>878</v>
      </c>
      <c r="B394" s="104">
        <v>40100</v>
      </c>
      <c r="C394" s="105" t="s">
        <v>997</v>
      </c>
      <c r="D394" s="106" t="s">
        <v>545</v>
      </c>
      <c r="E394" s="107" t="s">
        <v>469</v>
      </c>
      <c r="F394" s="109">
        <v>450.1</v>
      </c>
      <c r="G394" s="55"/>
      <c r="H394" s="40">
        <f t="shared" si="49"/>
        <v>0</v>
      </c>
      <c r="I394" s="38" t="e">
        <f t="shared" si="50"/>
        <v>#DIV/0!</v>
      </c>
    </row>
    <row r="395" spans="1:11" ht="25.5" x14ac:dyDescent="0.2">
      <c r="A395" s="34" t="s">
        <v>879</v>
      </c>
      <c r="B395" s="104">
        <v>60400</v>
      </c>
      <c r="C395" s="105" t="s">
        <v>997</v>
      </c>
      <c r="D395" s="106" t="s">
        <v>546</v>
      </c>
      <c r="E395" s="107" t="s">
        <v>468</v>
      </c>
      <c r="F395" s="109">
        <v>900.2</v>
      </c>
      <c r="G395" s="55"/>
      <c r="H395" s="40">
        <f t="shared" si="49"/>
        <v>0</v>
      </c>
      <c r="I395" s="38" t="e">
        <f t="shared" si="50"/>
        <v>#DIV/0!</v>
      </c>
    </row>
    <row r="396" spans="1:11" ht="16.5" thickBot="1" x14ac:dyDescent="0.25">
      <c r="A396" s="34" t="s">
        <v>880</v>
      </c>
      <c r="B396" s="104">
        <v>20610</v>
      </c>
      <c r="C396" s="105" t="s">
        <v>994</v>
      </c>
      <c r="D396" s="106" t="s">
        <v>79</v>
      </c>
      <c r="E396" s="107" t="s">
        <v>469</v>
      </c>
      <c r="F396" s="109">
        <v>409.6</v>
      </c>
      <c r="G396" s="55"/>
      <c r="H396" s="40">
        <f t="shared" si="49"/>
        <v>0</v>
      </c>
      <c r="I396" s="38" t="e">
        <f t="shared" si="50"/>
        <v>#DIV/0!</v>
      </c>
    </row>
    <row r="397" spans="1:11" ht="19.5" thickTop="1" thickBot="1" x14ac:dyDescent="0.25">
      <c r="A397" s="117" t="s">
        <v>881</v>
      </c>
      <c r="B397" s="118"/>
      <c r="C397" s="118"/>
      <c r="D397" s="119"/>
      <c r="E397" s="120"/>
      <c r="F397" s="121"/>
      <c r="G397" s="400">
        <f>ROUND(SUM(E388+E384+E356+E353+E343+E330+E324+E318+E307+E303+E293+E280+E259+E241+E227+E220+E207+E194+E189+E186+E175+E162+E132+E29+E13),2)</f>
        <v>0</v>
      </c>
      <c r="H397" s="401"/>
      <c r="I397" s="122" t="e">
        <f>I388+I384+I356+I353+I343+I330+I324+I318+I307+I303+I293+I280+I259+I241+I227+I220+I207+I194+I189+I186+I175+I162+I132+I29+I13</f>
        <v>#DIV/0!</v>
      </c>
      <c r="K397" s="57"/>
    </row>
    <row r="398" spans="1:11" ht="19.5" thickTop="1" thickBot="1" x14ac:dyDescent="0.25">
      <c r="A398" s="117" t="s">
        <v>890</v>
      </c>
      <c r="B398" s="118"/>
      <c r="C398" s="118"/>
      <c r="D398" s="119"/>
      <c r="E398" s="120" t="s">
        <v>955</v>
      </c>
      <c r="F398" s="58" t="s">
        <v>957</v>
      </c>
      <c r="G398" s="393" t="e">
        <f>ROUND(G397*(1+F398),2)</f>
        <v>#VALUE!</v>
      </c>
      <c r="H398" s="393"/>
      <c r="I398" s="122" t="e">
        <f>I397</f>
        <v>#DIV/0!</v>
      </c>
      <c r="K398" s="59"/>
    </row>
    <row r="399" spans="1:11" x14ac:dyDescent="0.2">
      <c r="A399" s="46"/>
      <c r="G399" s="46"/>
      <c r="H399" s="46"/>
      <c r="I399" s="46"/>
      <c r="K399" s="59"/>
    </row>
    <row r="400" spans="1:11" x14ac:dyDescent="0.2">
      <c r="B400" s="404"/>
      <c r="C400" s="404"/>
      <c r="D400" s="57"/>
      <c r="H400" s="59"/>
      <c r="K400" s="59"/>
    </row>
    <row r="401" spans="2:11" x14ac:dyDescent="0.2">
      <c r="B401" s="404"/>
      <c r="C401" s="404"/>
      <c r="D401" s="57"/>
      <c r="H401" s="59"/>
      <c r="K401" s="59"/>
    </row>
    <row r="402" spans="2:11" x14ac:dyDescent="0.2">
      <c r="B402" s="404"/>
      <c r="C402" s="404"/>
      <c r="D402" s="57"/>
      <c r="F402" s="405"/>
      <c r="G402" s="405"/>
      <c r="H402" s="405"/>
      <c r="K402" s="59"/>
    </row>
    <row r="403" spans="2:11" x14ac:dyDescent="0.2">
      <c r="B403" s="404"/>
      <c r="C403" s="404"/>
      <c r="D403" s="63"/>
      <c r="F403" s="406"/>
      <c r="G403" s="406"/>
      <c r="H403" s="406"/>
      <c r="K403" s="59"/>
    </row>
    <row r="404" spans="2:11" x14ac:dyDescent="0.2">
      <c r="B404" s="57"/>
      <c r="C404" s="57"/>
      <c r="D404" s="64"/>
      <c r="E404" s="57"/>
      <c r="F404" s="65"/>
      <c r="G404" s="66"/>
      <c r="H404" s="67"/>
    </row>
    <row r="405" spans="2:11" x14ac:dyDescent="0.2">
      <c r="D405" s="68"/>
      <c r="F405" s="65"/>
      <c r="G405" s="66"/>
      <c r="H405" s="69"/>
    </row>
    <row r="406" spans="2:11" x14ac:dyDescent="0.2">
      <c r="F406" s="65"/>
      <c r="G406" s="66"/>
      <c r="H406" s="69"/>
    </row>
  </sheetData>
  <sheetProtection algorithmName="SHA-512" hashValue="jttDteEUT+Q786Kqia4piHFHZ4oRC/cybj11d4G6QSn8A5RMHUo2EeBwnaZV78HsyMZqvSXh76xns6+XRP7JmQ==" saltValue="15kJFbJPQ2lgqDRTLNQVYw==" spinCount="100000" sheet="1" objects="1" scenarios="1" formatCells="0" formatColumns="0" formatRows="0" selectLockedCells="1"/>
  <autoFilter ref="A12:I404" xr:uid="{00000000-0009-0000-0000-000000000000}"/>
  <mergeCells count="62">
    <mergeCell ref="B403:C403"/>
    <mergeCell ref="B400:C400"/>
    <mergeCell ref="B401:C401"/>
    <mergeCell ref="B402:C402"/>
    <mergeCell ref="F402:H402"/>
    <mergeCell ref="F403:H403"/>
    <mergeCell ref="A14:B14"/>
    <mergeCell ref="A13:B13"/>
    <mergeCell ref="A17:B17"/>
    <mergeCell ref="A29:B29"/>
    <mergeCell ref="A30:B30"/>
    <mergeCell ref="A132:B132"/>
    <mergeCell ref="A133:B133"/>
    <mergeCell ref="A162:B162"/>
    <mergeCell ref="A163:B163"/>
    <mergeCell ref="A175:B175"/>
    <mergeCell ref="A176:B176"/>
    <mergeCell ref="A186:B186"/>
    <mergeCell ref="A187:B187"/>
    <mergeCell ref="A189:B189"/>
    <mergeCell ref="A190:B190"/>
    <mergeCell ref="A194:B194"/>
    <mergeCell ref="A195:B195"/>
    <mergeCell ref="A207:B207"/>
    <mergeCell ref="A208:B208"/>
    <mergeCell ref="A220:B220"/>
    <mergeCell ref="A221:B221"/>
    <mergeCell ref="A227:B227"/>
    <mergeCell ref="A228:B228"/>
    <mergeCell ref="A241:B241"/>
    <mergeCell ref="A242:B242"/>
    <mergeCell ref="A259:B259"/>
    <mergeCell ref="A260:B260"/>
    <mergeCell ref="A280:B280"/>
    <mergeCell ref="A281:B281"/>
    <mergeCell ref="A293:B293"/>
    <mergeCell ref="A294:B294"/>
    <mergeCell ref="A303:B303"/>
    <mergeCell ref="A304:B304"/>
    <mergeCell ref="A343:B343"/>
    <mergeCell ref="A344:B344"/>
    <mergeCell ref="A307:B307"/>
    <mergeCell ref="A308:B308"/>
    <mergeCell ref="A318:B318"/>
    <mergeCell ref="A319:B319"/>
    <mergeCell ref="A324:B324"/>
    <mergeCell ref="A385:B385"/>
    <mergeCell ref="A388:B388"/>
    <mergeCell ref="A389:B389"/>
    <mergeCell ref="G398:H398"/>
    <mergeCell ref="D1:I1"/>
    <mergeCell ref="D2:I2"/>
    <mergeCell ref="D3:I3"/>
    <mergeCell ref="G397:H397"/>
    <mergeCell ref="A353:B353"/>
    <mergeCell ref="A354:B354"/>
    <mergeCell ref="A356:B356"/>
    <mergeCell ref="A357:B357"/>
    <mergeCell ref="A384:B384"/>
    <mergeCell ref="A325:B325"/>
    <mergeCell ref="A330:B330"/>
    <mergeCell ref="A331:B331"/>
  </mergeCells>
  <phoneticPr fontId="7" type="noConversion"/>
  <pageMargins left="0.31496062992125984" right="0.31496062992125984" top="0.31496062992125984" bottom="0.31496062992125984" header="0.31496062992125984" footer="0.31496062992125984"/>
  <pageSetup paperSize="9" scale="50" fitToHeight="0" orientation="portrait" r:id="rId1"/>
  <ignoredErrors>
    <ignoredError sqref="H409:H5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9"/>
  <sheetViews>
    <sheetView view="pageBreakPreview" topLeftCell="A37" zoomScale="80" zoomScaleNormal="100" zoomScaleSheetLayoutView="80" workbookViewId="0">
      <selection activeCell="B71" sqref="B71"/>
    </sheetView>
  </sheetViews>
  <sheetFormatPr defaultRowHeight="14.25" x14ac:dyDescent="0.2"/>
  <cols>
    <col min="1" max="1" width="16.33203125" style="144" customWidth="1"/>
    <col min="2" max="2" width="72.83203125" style="124" customWidth="1"/>
    <col min="3" max="3" width="30.1640625" style="148" customWidth="1"/>
    <col min="4" max="4" width="30.6640625" style="148" customWidth="1"/>
    <col min="5" max="5" width="25.6640625" style="149" customWidth="1"/>
    <col min="6" max="6" width="9.33203125" style="147"/>
    <col min="7" max="7" width="0" style="124" hidden="1" customWidth="1"/>
    <col min="8" max="8" width="17.5" style="124" bestFit="1" customWidth="1"/>
    <col min="9" max="256" width="9.33203125" style="124"/>
    <col min="257" max="257" width="16.33203125" style="124" customWidth="1"/>
    <col min="258" max="258" width="72.83203125" style="124" customWidth="1"/>
    <col min="259" max="260" width="30.1640625" style="124" customWidth="1"/>
    <col min="261" max="261" width="25.6640625" style="124" customWidth="1"/>
    <col min="262" max="262" width="9.33203125" style="124"/>
    <col min="263" max="263" width="0" style="124" hidden="1" customWidth="1"/>
    <col min="264" max="264" width="17.5" style="124" bestFit="1" customWidth="1"/>
    <col min="265" max="512" width="9.33203125" style="124"/>
    <col min="513" max="513" width="16.33203125" style="124" customWidth="1"/>
    <col min="514" max="514" width="72.83203125" style="124" customWidth="1"/>
    <col min="515" max="516" width="30.1640625" style="124" customWidth="1"/>
    <col min="517" max="517" width="25.6640625" style="124" customWidth="1"/>
    <col min="518" max="518" width="9.33203125" style="124"/>
    <col min="519" max="519" width="0" style="124" hidden="1" customWidth="1"/>
    <col min="520" max="520" width="17.5" style="124" bestFit="1" customWidth="1"/>
    <col min="521" max="768" width="9.33203125" style="124"/>
    <col min="769" max="769" width="16.33203125" style="124" customWidth="1"/>
    <col min="770" max="770" width="72.83203125" style="124" customWidth="1"/>
    <col min="771" max="772" width="30.1640625" style="124" customWidth="1"/>
    <col min="773" max="773" width="25.6640625" style="124" customWidth="1"/>
    <col min="774" max="774" width="9.33203125" style="124"/>
    <col min="775" max="775" width="0" style="124" hidden="1" customWidth="1"/>
    <col min="776" max="776" width="17.5" style="124" bestFit="1" customWidth="1"/>
    <col min="777" max="1024" width="9.33203125" style="124"/>
    <col min="1025" max="1025" width="16.33203125" style="124" customWidth="1"/>
    <col min="1026" max="1026" width="72.83203125" style="124" customWidth="1"/>
    <col min="1027" max="1028" width="30.1640625" style="124" customWidth="1"/>
    <col min="1029" max="1029" width="25.6640625" style="124" customWidth="1"/>
    <col min="1030" max="1030" width="9.33203125" style="124"/>
    <col min="1031" max="1031" width="0" style="124" hidden="1" customWidth="1"/>
    <col min="1032" max="1032" width="17.5" style="124" bestFit="1" customWidth="1"/>
    <col min="1033" max="1280" width="9.33203125" style="124"/>
    <col min="1281" max="1281" width="16.33203125" style="124" customWidth="1"/>
    <col min="1282" max="1282" width="72.83203125" style="124" customWidth="1"/>
    <col min="1283" max="1284" width="30.1640625" style="124" customWidth="1"/>
    <col min="1285" max="1285" width="25.6640625" style="124" customWidth="1"/>
    <col min="1286" max="1286" width="9.33203125" style="124"/>
    <col min="1287" max="1287" width="0" style="124" hidden="1" customWidth="1"/>
    <col min="1288" max="1288" width="17.5" style="124" bestFit="1" customWidth="1"/>
    <col min="1289" max="1536" width="9.33203125" style="124"/>
    <col min="1537" max="1537" width="16.33203125" style="124" customWidth="1"/>
    <col min="1538" max="1538" width="72.83203125" style="124" customWidth="1"/>
    <col min="1539" max="1540" width="30.1640625" style="124" customWidth="1"/>
    <col min="1541" max="1541" width="25.6640625" style="124" customWidth="1"/>
    <col min="1542" max="1542" width="9.33203125" style="124"/>
    <col min="1543" max="1543" width="0" style="124" hidden="1" customWidth="1"/>
    <col min="1544" max="1544" width="17.5" style="124" bestFit="1" customWidth="1"/>
    <col min="1545" max="1792" width="9.33203125" style="124"/>
    <col min="1793" max="1793" width="16.33203125" style="124" customWidth="1"/>
    <col min="1794" max="1794" width="72.83203125" style="124" customWidth="1"/>
    <col min="1795" max="1796" width="30.1640625" style="124" customWidth="1"/>
    <col min="1797" max="1797" width="25.6640625" style="124" customWidth="1"/>
    <col min="1798" max="1798" width="9.33203125" style="124"/>
    <col min="1799" max="1799" width="0" style="124" hidden="1" customWidth="1"/>
    <col min="1800" max="1800" width="17.5" style="124" bestFit="1" customWidth="1"/>
    <col min="1801" max="2048" width="9.33203125" style="124"/>
    <col min="2049" max="2049" width="16.33203125" style="124" customWidth="1"/>
    <col min="2050" max="2050" width="72.83203125" style="124" customWidth="1"/>
    <col min="2051" max="2052" width="30.1640625" style="124" customWidth="1"/>
    <col min="2053" max="2053" width="25.6640625" style="124" customWidth="1"/>
    <col min="2054" max="2054" width="9.33203125" style="124"/>
    <col min="2055" max="2055" width="0" style="124" hidden="1" customWidth="1"/>
    <col min="2056" max="2056" width="17.5" style="124" bestFit="1" customWidth="1"/>
    <col min="2057" max="2304" width="9.33203125" style="124"/>
    <col min="2305" max="2305" width="16.33203125" style="124" customWidth="1"/>
    <col min="2306" max="2306" width="72.83203125" style="124" customWidth="1"/>
    <col min="2307" max="2308" width="30.1640625" style="124" customWidth="1"/>
    <col min="2309" max="2309" width="25.6640625" style="124" customWidth="1"/>
    <col min="2310" max="2310" width="9.33203125" style="124"/>
    <col min="2311" max="2311" width="0" style="124" hidden="1" customWidth="1"/>
    <col min="2312" max="2312" width="17.5" style="124" bestFit="1" customWidth="1"/>
    <col min="2313" max="2560" width="9.33203125" style="124"/>
    <col min="2561" max="2561" width="16.33203125" style="124" customWidth="1"/>
    <col min="2562" max="2562" width="72.83203125" style="124" customWidth="1"/>
    <col min="2563" max="2564" width="30.1640625" style="124" customWidth="1"/>
    <col min="2565" max="2565" width="25.6640625" style="124" customWidth="1"/>
    <col min="2566" max="2566" width="9.33203125" style="124"/>
    <col min="2567" max="2567" width="0" style="124" hidden="1" customWidth="1"/>
    <col min="2568" max="2568" width="17.5" style="124" bestFit="1" customWidth="1"/>
    <col min="2569" max="2816" width="9.33203125" style="124"/>
    <col min="2817" max="2817" width="16.33203125" style="124" customWidth="1"/>
    <col min="2818" max="2818" width="72.83203125" style="124" customWidth="1"/>
    <col min="2819" max="2820" width="30.1640625" style="124" customWidth="1"/>
    <col min="2821" max="2821" width="25.6640625" style="124" customWidth="1"/>
    <col min="2822" max="2822" width="9.33203125" style="124"/>
    <col min="2823" max="2823" width="0" style="124" hidden="1" customWidth="1"/>
    <col min="2824" max="2824" width="17.5" style="124" bestFit="1" customWidth="1"/>
    <col min="2825" max="3072" width="9.33203125" style="124"/>
    <col min="3073" max="3073" width="16.33203125" style="124" customWidth="1"/>
    <col min="3074" max="3074" width="72.83203125" style="124" customWidth="1"/>
    <col min="3075" max="3076" width="30.1640625" style="124" customWidth="1"/>
    <col min="3077" max="3077" width="25.6640625" style="124" customWidth="1"/>
    <col min="3078" max="3078" width="9.33203125" style="124"/>
    <col min="3079" max="3079" width="0" style="124" hidden="1" customWidth="1"/>
    <col min="3080" max="3080" width="17.5" style="124" bestFit="1" customWidth="1"/>
    <col min="3081" max="3328" width="9.33203125" style="124"/>
    <col min="3329" max="3329" width="16.33203125" style="124" customWidth="1"/>
    <col min="3330" max="3330" width="72.83203125" style="124" customWidth="1"/>
    <col min="3331" max="3332" width="30.1640625" style="124" customWidth="1"/>
    <col min="3333" max="3333" width="25.6640625" style="124" customWidth="1"/>
    <col min="3334" max="3334" width="9.33203125" style="124"/>
    <col min="3335" max="3335" width="0" style="124" hidden="1" customWidth="1"/>
    <col min="3336" max="3336" width="17.5" style="124" bestFit="1" customWidth="1"/>
    <col min="3337" max="3584" width="9.33203125" style="124"/>
    <col min="3585" max="3585" width="16.33203125" style="124" customWidth="1"/>
    <col min="3586" max="3586" width="72.83203125" style="124" customWidth="1"/>
    <col min="3587" max="3588" width="30.1640625" style="124" customWidth="1"/>
    <col min="3589" max="3589" width="25.6640625" style="124" customWidth="1"/>
    <col min="3590" max="3590" width="9.33203125" style="124"/>
    <col min="3591" max="3591" width="0" style="124" hidden="1" customWidth="1"/>
    <col min="3592" max="3592" width="17.5" style="124" bestFit="1" customWidth="1"/>
    <col min="3593" max="3840" width="9.33203125" style="124"/>
    <col min="3841" max="3841" width="16.33203125" style="124" customWidth="1"/>
    <col min="3842" max="3842" width="72.83203125" style="124" customWidth="1"/>
    <col min="3843" max="3844" width="30.1640625" style="124" customWidth="1"/>
    <col min="3845" max="3845" width="25.6640625" style="124" customWidth="1"/>
    <col min="3846" max="3846" width="9.33203125" style="124"/>
    <col min="3847" max="3847" width="0" style="124" hidden="1" customWidth="1"/>
    <col min="3848" max="3848" width="17.5" style="124" bestFit="1" customWidth="1"/>
    <col min="3849" max="4096" width="9.33203125" style="124"/>
    <col min="4097" max="4097" width="16.33203125" style="124" customWidth="1"/>
    <col min="4098" max="4098" width="72.83203125" style="124" customWidth="1"/>
    <col min="4099" max="4100" width="30.1640625" style="124" customWidth="1"/>
    <col min="4101" max="4101" width="25.6640625" style="124" customWidth="1"/>
    <col min="4102" max="4102" width="9.33203125" style="124"/>
    <col min="4103" max="4103" width="0" style="124" hidden="1" customWidth="1"/>
    <col min="4104" max="4104" width="17.5" style="124" bestFit="1" customWidth="1"/>
    <col min="4105" max="4352" width="9.33203125" style="124"/>
    <col min="4353" max="4353" width="16.33203125" style="124" customWidth="1"/>
    <col min="4354" max="4354" width="72.83203125" style="124" customWidth="1"/>
    <col min="4355" max="4356" width="30.1640625" style="124" customWidth="1"/>
    <col min="4357" max="4357" width="25.6640625" style="124" customWidth="1"/>
    <col min="4358" max="4358" width="9.33203125" style="124"/>
    <col min="4359" max="4359" width="0" style="124" hidden="1" customWidth="1"/>
    <col min="4360" max="4360" width="17.5" style="124" bestFit="1" customWidth="1"/>
    <col min="4361" max="4608" width="9.33203125" style="124"/>
    <col min="4609" max="4609" width="16.33203125" style="124" customWidth="1"/>
    <col min="4610" max="4610" width="72.83203125" style="124" customWidth="1"/>
    <col min="4611" max="4612" width="30.1640625" style="124" customWidth="1"/>
    <col min="4613" max="4613" width="25.6640625" style="124" customWidth="1"/>
    <col min="4614" max="4614" width="9.33203125" style="124"/>
    <col min="4615" max="4615" width="0" style="124" hidden="1" customWidth="1"/>
    <col min="4616" max="4616" width="17.5" style="124" bestFit="1" customWidth="1"/>
    <col min="4617" max="4864" width="9.33203125" style="124"/>
    <col min="4865" max="4865" width="16.33203125" style="124" customWidth="1"/>
    <col min="4866" max="4866" width="72.83203125" style="124" customWidth="1"/>
    <col min="4867" max="4868" width="30.1640625" style="124" customWidth="1"/>
    <col min="4869" max="4869" width="25.6640625" style="124" customWidth="1"/>
    <col min="4870" max="4870" width="9.33203125" style="124"/>
    <col min="4871" max="4871" width="0" style="124" hidden="1" customWidth="1"/>
    <col min="4872" max="4872" width="17.5" style="124" bestFit="1" customWidth="1"/>
    <col min="4873" max="5120" width="9.33203125" style="124"/>
    <col min="5121" max="5121" width="16.33203125" style="124" customWidth="1"/>
    <col min="5122" max="5122" width="72.83203125" style="124" customWidth="1"/>
    <col min="5123" max="5124" width="30.1640625" style="124" customWidth="1"/>
    <col min="5125" max="5125" width="25.6640625" style="124" customWidth="1"/>
    <col min="5126" max="5126" width="9.33203125" style="124"/>
    <col min="5127" max="5127" width="0" style="124" hidden="1" customWidth="1"/>
    <col min="5128" max="5128" width="17.5" style="124" bestFit="1" customWidth="1"/>
    <col min="5129" max="5376" width="9.33203125" style="124"/>
    <col min="5377" max="5377" width="16.33203125" style="124" customWidth="1"/>
    <col min="5378" max="5378" width="72.83203125" style="124" customWidth="1"/>
    <col min="5379" max="5380" width="30.1640625" style="124" customWidth="1"/>
    <col min="5381" max="5381" width="25.6640625" style="124" customWidth="1"/>
    <col min="5382" max="5382" width="9.33203125" style="124"/>
    <col min="5383" max="5383" width="0" style="124" hidden="1" customWidth="1"/>
    <col min="5384" max="5384" width="17.5" style="124" bestFit="1" customWidth="1"/>
    <col min="5385" max="5632" width="9.33203125" style="124"/>
    <col min="5633" max="5633" width="16.33203125" style="124" customWidth="1"/>
    <col min="5634" max="5634" width="72.83203125" style="124" customWidth="1"/>
    <col min="5635" max="5636" width="30.1640625" style="124" customWidth="1"/>
    <col min="5637" max="5637" width="25.6640625" style="124" customWidth="1"/>
    <col min="5638" max="5638" width="9.33203125" style="124"/>
    <col min="5639" max="5639" width="0" style="124" hidden="1" customWidth="1"/>
    <col min="5640" max="5640" width="17.5" style="124" bestFit="1" customWidth="1"/>
    <col min="5641" max="5888" width="9.33203125" style="124"/>
    <col min="5889" max="5889" width="16.33203125" style="124" customWidth="1"/>
    <col min="5890" max="5890" width="72.83203125" style="124" customWidth="1"/>
    <col min="5891" max="5892" width="30.1640625" style="124" customWidth="1"/>
    <col min="5893" max="5893" width="25.6640625" style="124" customWidth="1"/>
    <col min="5894" max="5894" width="9.33203125" style="124"/>
    <col min="5895" max="5895" width="0" style="124" hidden="1" customWidth="1"/>
    <col min="5896" max="5896" width="17.5" style="124" bestFit="1" customWidth="1"/>
    <col min="5897" max="6144" width="9.33203125" style="124"/>
    <col min="6145" max="6145" width="16.33203125" style="124" customWidth="1"/>
    <col min="6146" max="6146" width="72.83203125" style="124" customWidth="1"/>
    <col min="6147" max="6148" width="30.1640625" style="124" customWidth="1"/>
    <col min="6149" max="6149" width="25.6640625" style="124" customWidth="1"/>
    <col min="6150" max="6150" width="9.33203125" style="124"/>
    <col min="6151" max="6151" width="0" style="124" hidden="1" customWidth="1"/>
    <col min="6152" max="6152" width="17.5" style="124" bestFit="1" customWidth="1"/>
    <col min="6153" max="6400" width="9.33203125" style="124"/>
    <col min="6401" max="6401" width="16.33203125" style="124" customWidth="1"/>
    <col min="6402" max="6402" width="72.83203125" style="124" customWidth="1"/>
    <col min="6403" max="6404" width="30.1640625" style="124" customWidth="1"/>
    <col min="6405" max="6405" width="25.6640625" style="124" customWidth="1"/>
    <col min="6406" max="6406" width="9.33203125" style="124"/>
    <col min="6407" max="6407" width="0" style="124" hidden="1" customWidth="1"/>
    <col min="6408" max="6408" width="17.5" style="124" bestFit="1" customWidth="1"/>
    <col min="6409" max="6656" width="9.33203125" style="124"/>
    <col min="6657" max="6657" width="16.33203125" style="124" customWidth="1"/>
    <col min="6658" max="6658" width="72.83203125" style="124" customWidth="1"/>
    <col min="6659" max="6660" width="30.1640625" style="124" customWidth="1"/>
    <col min="6661" max="6661" width="25.6640625" style="124" customWidth="1"/>
    <col min="6662" max="6662" width="9.33203125" style="124"/>
    <col min="6663" max="6663" width="0" style="124" hidden="1" customWidth="1"/>
    <col min="6664" max="6664" width="17.5" style="124" bestFit="1" customWidth="1"/>
    <col min="6665" max="6912" width="9.33203125" style="124"/>
    <col min="6913" max="6913" width="16.33203125" style="124" customWidth="1"/>
    <col min="6914" max="6914" width="72.83203125" style="124" customWidth="1"/>
    <col min="6915" max="6916" width="30.1640625" style="124" customWidth="1"/>
    <col min="6917" max="6917" width="25.6640625" style="124" customWidth="1"/>
    <col min="6918" max="6918" width="9.33203125" style="124"/>
    <col min="6919" max="6919" width="0" style="124" hidden="1" customWidth="1"/>
    <col min="6920" max="6920" width="17.5" style="124" bestFit="1" customWidth="1"/>
    <col min="6921" max="7168" width="9.33203125" style="124"/>
    <col min="7169" max="7169" width="16.33203125" style="124" customWidth="1"/>
    <col min="7170" max="7170" width="72.83203125" style="124" customWidth="1"/>
    <col min="7171" max="7172" width="30.1640625" style="124" customWidth="1"/>
    <col min="7173" max="7173" width="25.6640625" style="124" customWidth="1"/>
    <col min="7174" max="7174" width="9.33203125" style="124"/>
    <col min="7175" max="7175" width="0" style="124" hidden="1" customWidth="1"/>
    <col min="7176" max="7176" width="17.5" style="124" bestFit="1" customWidth="1"/>
    <col min="7177" max="7424" width="9.33203125" style="124"/>
    <col min="7425" max="7425" width="16.33203125" style="124" customWidth="1"/>
    <col min="7426" max="7426" width="72.83203125" style="124" customWidth="1"/>
    <col min="7427" max="7428" width="30.1640625" style="124" customWidth="1"/>
    <col min="7429" max="7429" width="25.6640625" style="124" customWidth="1"/>
    <col min="7430" max="7430" width="9.33203125" style="124"/>
    <col min="7431" max="7431" width="0" style="124" hidden="1" customWidth="1"/>
    <col min="7432" max="7432" width="17.5" style="124" bestFit="1" customWidth="1"/>
    <col min="7433" max="7680" width="9.33203125" style="124"/>
    <col min="7681" max="7681" width="16.33203125" style="124" customWidth="1"/>
    <col min="7682" max="7682" width="72.83203125" style="124" customWidth="1"/>
    <col min="7683" max="7684" width="30.1640625" style="124" customWidth="1"/>
    <col min="7685" max="7685" width="25.6640625" style="124" customWidth="1"/>
    <col min="7686" max="7686" width="9.33203125" style="124"/>
    <col min="7687" max="7687" width="0" style="124" hidden="1" customWidth="1"/>
    <col min="7688" max="7688" width="17.5" style="124" bestFit="1" customWidth="1"/>
    <col min="7689" max="7936" width="9.33203125" style="124"/>
    <col min="7937" max="7937" width="16.33203125" style="124" customWidth="1"/>
    <col min="7938" max="7938" width="72.83203125" style="124" customWidth="1"/>
    <col min="7939" max="7940" width="30.1640625" style="124" customWidth="1"/>
    <col min="7941" max="7941" width="25.6640625" style="124" customWidth="1"/>
    <col min="7942" max="7942" width="9.33203125" style="124"/>
    <col min="7943" max="7943" width="0" style="124" hidden="1" customWidth="1"/>
    <col min="7944" max="7944" width="17.5" style="124" bestFit="1" customWidth="1"/>
    <col min="7945" max="8192" width="9.33203125" style="124"/>
    <col min="8193" max="8193" width="16.33203125" style="124" customWidth="1"/>
    <col min="8194" max="8194" width="72.83203125" style="124" customWidth="1"/>
    <col min="8195" max="8196" width="30.1640625" style="124" customWidth="1"/>
    <col min="8197" max="8197" width="25.6640625" style="124" customWidth="1"/>
    <col min="8198" max="8198" width="9.33203125" style="124"/>
    <col min="8199" max="8199" width="0" style="124" hidden="1" customWidth="1"/>
    <col min="8200" max="8200" width="17.5" style="124" bestFit="1" customWidth="1"/>
    <col min="8201" max="8448" width="9.33203125" style="124"/>
    <col min="8449" max="8449" width="16.33203125" style="124" customWidth="1"/>
    <col min="8450" max="8450" width="72.83203125" style="124" customWidth="1"/>
    <col min="8451" max="8452" width="30.1640625" style="124" customWidth="1"/>
    <col min="8453" max="8453" width="25.6640625" style="124" customWidth="1"/>
    <col min="8454" max="8454" width="9.33203125" style="124"/>
    <col min="8455" max="8455" width="0" style="124" hidden="1" customWidth="1"/>
    <col min="8456" max="8456" width="17.5" style="124" bestFit="1" customWidth="1"/>
    <col min="8457" max="8704" width="9.33203125" style="124"/>
    <col min="8705" max="8705" width="16.33203125" style="124" customWidth="1"/>
    <col min="8706" max="8706" width="72.83203125" style="124" customWidth="1"/>
    <col min="8707" max="8708" width="30.1640625" style="124" customWidth="1"/>
    <col min="8709" max="8709" width="25.6640625" style="124" customWidth="1"/>
    <col min="8710" max="8710" width="9.33203125" style="124"/>
    <col min="8711" max="8711" width="0" style="124" hidden="1" customWidth="1"/>
    <col min="8712" max="8712" width="17.5" style="124" bestFit="1" customWidth="1"/>
    <col min="8713" max="8960" width="9.33203125" style="124"/>
    <col min="8961" max="8961" width="16.33203125" style="124" customWidth="1"/>
    <col min="8962" max="8962" width="72.83203125" style="124" customWidth="1"/>
    <col min="8963" max="8964" width="30.1640625" style="124" customWidth="1"/>
    <col min="8965" max="8965" width="25.6640625" style="124" customWidth="1"/>
    <col min="8966" max="8966" width="9.33203125" style="124"/>
    <col min="8967" max="8967" width="0" style="124" hidden="1" customWidth="1"/>
    <col min="8968" max="8968" width="17.5" style="124" bestFit="1" customWidth="1"/>
    <col min="8969" max="9216" width="9.33203125" style="124"/>
    <col min="9217" max="9217" width="16.33203125" style="124" customWidth="1"/>
    <col min="9218" max="9218" width="72.83203125" style="124" customWidth="1"/>
    <col min="9219" max="9220" width="30.1640625" style="124" customWidth="1"/>
    <col min="9221" max="9221" width="25.6640625" style="124" customWidth="1"/>
    <col min="9222" max="9222" width="9.33203125" style="124"/>
    <col min="9223" max="9223" width="0" style="124" hidden="1" customWidth="1"/>
    <col min="9224" max="9224" width="17.5" style="124" bestFit="1" customWidth="1"/>
    <col min="9225" max="9472" width="9.33203125" style="124"/>
    <col min="9473" max="9473" width="16.33203125" style="124" customWidth="1"/>
    <col min="9474" max="9474" width="72.83203125" style="124" customWidth="1"/>
    <col min="9475" max="9476" width="30.1640625" style="124" customWidth="1"/>
    <col min="9477" max="9477" width="25.6640625" style="124" customWidth="1"/>
    <col min="9478" max="9478" width="9.33203125" style="124"/>
    <col min="9479" max="9479" width="0" style="124" hidden="1" customWidth="1"/>
    <col min="9480" max="9480" width="17.5" style="124" bestFit="1" customWidth="1"/>
    <col min="9481" max="9728" width="9.33203125" style="124"/>
    <col min="9729" max="9729" width="16.33203125" style="124" customWidth="1"/>
    <col min="9730" max="9730" width="72.83203125" style="124" customWidth="1"/>
    <col min="9731" max="9732" width="30.1640625" style="124" customWidth="1"/>
    <col min="9733" max="9733" width="25.6640625" style="124" customWidth="1"/>
    <col min="9734" max="9734" width="9.33203125" style="124"/>
    <col min="9735" max="9735" width="0" style="124" hidden="1" customWidth="1"/>
    <col min="9736" max="9736" width="17.5" style="124" bestFit="1" customWidth="1"/>
    <col min="9737" max="9984" width="9.33203125" style="124"/>
    <col min="9985" max="9985" width="16.33203125" style="124" customWidth="1"/>
    <col min="9986" max="9986" width="72.83203125" style="124" customWidth="1"/>
    <col min="9987" max="9988" width="30.1640625" style="124" customWidth="1"/>
    <col min="9989" max="9989" width="25.6640625" style="124" customWidth="1"/>
    <col min="9990" max="9990" width="9.33203125" style="124"/>
    <col min="9991" max="9991" width="0" style="124" hidden="1" customWidth="1"/>
    <col min="9992" max="9992" width="17.5" style="124" bestFit="1" customWidth="1"/>
    <col min="9993" max="10240" width="9.33203125" style="124"/>
    <col min="10241" max="10241" width="16.33203125" style="124" customWidth="1"/>
    <col min="10242" max="10242" width="72.83203125" style="124" customWidth="1"/>
    <col min="10243" max="10244" width="30.1640625" style="124" customWidth="1"/>
    <col min="10245" max="10245" width="25.6640625" style="124" customWidth="1"/>
    <col min="10246" max="10246" width="9.33203125" style="124"/>
    <col min="10247" max="10247" width="0" style="124" hidden="1" customWidth="1"/>
    <col min="10248" max="10248" width="17.5" style="124" bestFit="1" customWidth="1"/>
    <col min="10249" max="10496" width="9.33203125" style="124"/>
    <col min="10497" max="10497" width="16.33203125" style="124" customWidth="1"/>
    <col min="10498" max="10498" width="72.83203125" style="124" customWidth="1"/>
    <col min="10499" max="10500" width="30.1640625" style="124" customWidth="1"/>
    <col min="10501" max="10501" width="25.6640625" style="124" customWidth="1"/>
    <col min="10502" max="10502" width="9.33203125" style="124"/>
    <col min="10503" max="10503" width="0" style="124" hidden="1" customWidth="1"/>
    <col min="10504" max="10504" width="17.5" style="124" bestFit="1" customWidth="1"/>
    <col min="10505" max="10752" width="9.33203125" style="124"/>
    <col min="10753" max="10753" width="16.33203125" style="124" customWidth="1"/>
    <col min="10754" max="10754" width="72.83203125" style="124" customWidth="1"/>
    <col min="10755" max="10756" width="30.1640625" style="124" customWidth="1"/>
    <col min="10757" max="10757" width="25.6640625" style="124" customWidth="1"/>
    <col min="10758" max="10758" width="9.33203125" style="124"/>
    <col min="10759" max="10759" width="0" style="124" hidden="1" customWidth="1"/>
    <col min="10760" max="10760" width="17.5" style="124" bestFit="1" customWidth="1"/>
    <col min="10761" max="11008" width="9.33203125" style="124"/>
    <col min="11009" max="11009" width="16.33203125" style="124" customWidth="1"/>
    <col min="11010" max="11010" width="72.83203125" style="124" customWidth="1"/>
    <col min="11011" max="11012" width="30.1640625" style="124" customWidth="1"/>
    <col min="11013" max="11013" width="25.6640625" style="124" customWidth="1"/>
    <col min="11014" max="11014" width="9.33203125" style="124"/>
    <col min="11015" max="11015" width="0" style="124" hidden="1" customWidth="1"/>
    <col min="11016" max="11016" width="17.5" style="124" bestFit="1" customWidth="1"/>
    <col min="11017" max="11264" width="9.33203125" style="124"/>
    <col min="11265" max="11265" width="16.33203125" style="124" customWidth="1"/>
    <col min="11266" max="11266" width="72.83203125" style="124" customWidth="1"/>
    <col min="11267" max="11268" width="30.1640625" style="124" customWidth="1"/>
    <col min="11269" max="11269" width="25.6640625" style="124" customWidth="1"/>
    <col min="11270" max="11270" width="9.33203125" style="124"/>
    <col min="11271" max="11271" width="0" style="124" hidden="1" customWidth="1"/>
    <col min="11272" max="11272" width="17.5" style="124" bestFit="1" customWidth="1"/>
    <col min="11273" max="11520" width="9.33203125" style="124"/>
    <col min="11521" max="11521" width="16.33203125" style="124" customWidth="1"/>
    <col min="11522" max="11522" width="72.83203125" style="124" customWidth="1"/>
    <col min="11523" max="11524" width="30.1640625" style="124" customWidth="1"/>
    <col min="11525" max="11525" width="25.6640625" style="124" customWidth="1"/>
    <col min="11526" max="11526" width="9.33203125" style="124"/>
    <col min="11527" max="11527" width="0" style="124" hidden="1" customWidth="1"/>
    <col min="11528" max="11528" width="17.5" style="124" bestFit="1" customWidth="1"/>
    <col min="11529" max="11776" width="9.33203125" style="124"/>
    <col min="11777" max="11777" width="16.33203125" style="124" customWidth="1"/>
    <col min="11778" max="11778" width="72.83203125" style="124" customWidth="1"/>
    <col min="11779" max="11780" width="30.1640625" style="124" customWidth="1"/>
    <col min="11781" max="11781" width="25.6640625" style="124" customWidth="1"/>
    <col min="11782" max="11782" width="9.33203125" style="124"/>
    <col min="11783" max="11783" width="0" style="124" hidden="1" customWidth="1"/>
    <col min="11784" max="11784" width="17.5" style="124" bestFit="1" customWidth="1"/>
    <col min="11785" max="12032" width="9.33203125" style="124"/>
    <col min="12033" max="12033" width="16.33203125" style="124" customWidth="1"/>
    <col min="12034" max="12034" width="72.83203125" style="124" customWidth="1"/>
    <col min="12035" max="12036" width="30.1640625" style="124" customWidth="1"/>
    <col min="12037" max="12037" width="25.6640625" style="124" customWidth="1"/>
    <col min="12038" max="12038" width="9.33203125" style="124"/>
    <col min="12039" max="12039" width="0" style="124" hidden="1" customWidth="1"/>
    <col min="12040" max="12040" width="17.5" style="124" bestFit="1" customWidth="1"/>
    <col min="12041" max="12288" width="9.33203125" style="124"/>
    <col min="12289" max="12289" width="16.33203125" style="124" customWidth="1"/>
    <col min="12290" max="12290" width="72.83203125" style="124" customWidth="1"/>
    <col min="12291" max="12292" width="30.1640625" style="124" customWidth="1"/>
    <col min="12293" max="12293" width="25.6640625" style="124" customWidth="1"/>
    <col min="12294" max="12294" width="9.33203125" style="124"/>
    <col min="12295" max="12295" width="0" style="124" hidden="1" customWidth="1"/>
    <col min="12296" max="12296" width="17.5" style="124" bestFit="1" customWidth="1"/>
    <col min="12297" max="12544" width="9.33203125" style="124"/>
    <col min="12545" max="12545" width="16.33203125" style="124" customWidth="1"/>
    <col min="12546" max="12546" width="72.83203125" style="124" customWidth="1"/>
    <col min="12547" max="12548" width="30.1640625" style="124" customWidth="1"/>
    <col min="12549" max="12549" width="25.6640625" style="124" customWidth="1"/>
    <col min="12550" max="12550" width="9.33203125" style="124"/>
    <col min="12551" max="12551" width="0" style="124" hidden="1" customWidth="1"/>
    <col min="12552" max="12552" width="17.5" style="124" bestFit="1" customWidth="1"/>
    <col min="12553" max="12800" width="9.33203125" style="124"/>
    <col min="12801" max="12801" width="16.33203125" style="124" customWidth="1"/>
    <col min="12802" max="12802" width="72.83203125" style="124" customWidth="1"/>
    <col min="12803" max="12804" width="30.1640625" style="124" customWidth="1"/>
    <col min="12805" max="12805" width="25.6640625" style="124" customWidth="1"/>
    <col min="12806" max="12806" width="9.33203125" style="124"/>
    <col min="12807" max="12807" width="0" style="124" hidden="1" customWidth="1"/>
    <col min="12808" max="12808" width="17.5" style="124" bestFit="1" customWidth="1"/>
    <col min="12809" max="13056" width="9.33203125" style="124"/>
    <col min="13057" max="13057" width="16.33203125" style="124" customWidth="1"/>
    <col min="13058" max="13058" width="72.83203125" style="124" customWidth="1"/>
    <col min="13059" max="13060" width="30.1640625" style="124" customWidth="1"/>
    <col min="13061" max="13061" width="25.6640625" style="124" customWidth="1"/>
    <col min="13062" max="13062" width="9.33203125" style="124"/>
    <col min="13063" max="13063" width="0" style="124" hidden="1" customWidth="1"/>
    <col min="13064" max="13064" width="17.5" style="124" bestFit="1" customWidth="1"/>
    <col min="13065" max="13312" width="9.33203125" style="124"/>
    <col min="13313" max="13313" width="16.33203125" style="124" customWidth="1"/>
    <col min="13314" max="13314" width="72.83203125" style="124" customWidth="1"/>
    <col min="13315" max="13316" width="30.1640625" style="124" customWidth="1"/>
    <col min="13317" max="13317" width="25.6640625" style="124" customWidth="1"/>
    <col min="13318" max="13318" width="9.33203125" style="124"/>
    <col min="13319" max="13319" width="0" style="124" hidden="1" customWidth="1"/>
    <col min="13320" max="13320" width="17.5" style="124" bestFit="1" customWidth="1"/>
    <col min="13321" max="13568" width="9.33203125" style="124"/>
    <col min="13569" max="13569" width="16.33203125" style="124" customWidth="1"/>
    <col min="13570" max="13570" width="72.83203125" style="124" customWidth="1"/>
    <col min="13571" max="13572" width="30.1640625" style="124" customWidth="1"/>
    <col min="13573" max="13573" width="25.6640625" style="124" customWidth="1"/>
    <col min="13574" max="13574" width="9.33203125" style="124"/>
    <col min="13575" max="13575" width="0" style="124" hidden="1" customWidth="1"/>
    <col min="13576" max="13576" width="17.5" style="124" bestFit="1" customWidth="1"/>
    <col min="13577" max="13824" width="9.33203125" style="124"/>
    <col min="13825" max="13825" width="16.33203125" style="124" customWidth="1"/>
    <col min="13826" max="13826" width="72.83203125" style="124" customWidth="1"/>
    <col min="13827" max="13828" width="30.1640625" style="124" customWidth="1"/>
    <col min="13829" max="13829" width="25.6640625" style="124" customWidth="1"/>
    <col min="13830" max="13830" width="9.33203125" style="124"/>
    <col min="13831" max="13831" width="0" style="124" hidden="1" customWidth="1"/>
    <col min="13832" max="13832" width="17.5" style="124" bestFit="1" customWidth="1"/>
    <col min="13833" max="14080" width="9.33203125" style="124"/>
    <col min="14081" max="14081" width="16.33203125" style="124" customWidth="1"/>
    <col min="14082" max="14082" width="72.83203125" style="124" customWidth="1"/>
    <col min="14083" max="14084" width="30.1640625" style="124" customWidth="1"/>
    <col min="14085" max="14085" width="25.6640625" style="124" customWidth="1"/>
    <col min="14086" max="14086" width="9.33203125" style="124"/>
    <col min="14087" max="14087" width="0" style="124" hidden="1" customWidth="1"/>
    <col min="14088" max="14088" width="17.5" style="124" bestFit="1" customWidth="1"/>
    <col min="14089" max="14336" width="9.33203125" style="124"/>
    <col min="14337" max="14337" width="16.33203125" style="124" customWidth="1"/>
    <col min="14338" max="14338" width="72.83203125" style="124" customWidth="1"/>
    <col min="14339" max="14340" width="30.1640625" style="124" customWidth="1"/>
    <col min="14341" max="14341" width="25.6640625" style="124" customWidth="1"/>
    <col min="14342" max="14342" width="9.33203125" style="124"/>
    <col min="14343" max="14343" width="0" style="124" hidden="1" customWidth="1"/>
    <col min="14344" max="14344" width="17.5" style="124" bestFit="1" customWidth="1"/>
    <col min="14345" max="14592" width="9.33203125" style="124"/>
    <col min="14593" max="14593" width="16.33203125" style="124" customWidth="1"/>
    <col min="14594" max="14594" width="72.83203125" style="124" customWidth="1"/>
    <col min="14595" max="14596" width="30.1640625" style="124" customWidth="1"/>
    <col min="14597" max="14597" width="25.6640625" style="124" customWidth="1"/>
    <col min="14598" max="14598" width="9.33203125" style="124"/>
    <col min="14599" max="14599" width="0" style="124" hidden="1" customWidth="1"/>
    <col min="14600" max="14600" width="17.5" style="124" bestFit="1" customWidth="1"/>
    <col min="14601" max="14848" width="9.33203125" style="124"/>
    <col min="14849" max="14849" width="16.33203125" style="124" customWidth="1"/>
    <col min="14850" max="14850" width="72.83203125" style="124" customWidth="1"/>
    <col min="14851" max="14852" width="30.1640625" style="124" customWidth="1"/>
    <col min="14853" max="14853" width="25.6640625" style="124" customWidth="1"/>
    <col min="14854" max="14854" width="9.33203125" style="124"/>
    <col min="14855" max="14855" width="0" style="124" hidden="1" customWidth="1"/>
    <col min="14856" max="14856" width="17.5" style="124" bestFit="1" customWidth="1"/>
    <col min="14857" max="15104" width="9.33203125" style="124"/>
    <col min="15105" max="15105" width="16.33203125" style="124" customWidth="1"/>
    <col min="15106" max="15106" width="72.83203125" style="124" customWidth="1"/>
    <col min="15107" max="15108" width="30.1640625" style="124" customWidth="1"/>
    <col min="15109" max="15109" width="25.6640625" style="124" customWidth="1"/>
    <col min="15110" max="15110" width="9.33203125" style="124"/>
    <col min="15111" max="15111" width="0" style="124" hidden="1" customWidth="1"/>
    <col min="15112" max="15112" width="17.5" style="124" bestFit="1" customWidth="1"/>
    <col min="15113" max="15360" width="9.33203125" style="124"/>
    <col min="15361" max="15361" width="16.33203125" style="124" customWidth="1"/>
    <col min="15362" max="15362" width="72.83203125" style="124" customWidth="1"/>
    <col min="15363" max="15364" width="30.1640625" style="124" customWidth="1"/>
    <col min="15365" max="15365" width="25.6640625" style="124" customWidth="1"/>
    <col min="15366" max="15366" width="9.33203125" style="124"/>
    <col min="15367" max="15367" width="0" style="124" hidden="1" customWidth="1"/>
    <col min="15368" max="15368" width="17.5" style="124" bestFit="1" customWidth="1"/>
    <col min="15369" max="15616" width="9.33203125" style="124"/>
    <col min="15617" max="15617" width="16.33203125" style="124" customWidth="1"/>
    <col min="15618" max="15618" width="72.83203125" style="124" customWidth="1"/>
    <col min="15619" max="15620" width="30.1640625" style="124" customWidth="1"/>
    <col min="15621" max="15621" width="25.6640625" style="124" customWidth="1"/>
    <col min="15622" max="15622" width="9.33203125" style="124"/>
    <col min="15623" max="15623" width="0" style="124" hidden="1" customWidth="1"/>
    <col min="15624" max="15624" width="17.5" style="124" bestFit="1" customWidth="1"/>
    <col min="15625" max="15872" width="9.33203125" style="124"/>
    <col min="15873" max="15873" width="16.33203125" style="124" customWidth="1"/>
    <col min="15874" max="15874" width="72.83203125" style="124" customWidth="1"/>
    <col min="15875" max="15876" width="30.1640625" style="124" customWidth="1"/>
    <col min="15877" max="15877" width="25.6640625" style="124" customWidth="1"/>
    <col min="15878" max="15878" width="9.33203125" style="124"/>
    <col min="15879" max="15879" width="0" style="124" hidden="1" customWidth="1"/>
    <col min="15880" max="15880" width="17.5" style="124" bestFit="1" customWidth="1"/>
    <col min="15881" max="16128" width="9.33203125" style="124"/>
    <col min="16129" max="16129" width="16.33203125" style="124" customWidth="1"/>
    <col min="16130" max="16130" width="72.83203125" style="124" customWidth="1"/>
    <col min="16131" max="16132" width="30.1640625" style="124" customWidth="1"/>
    <col min="16133" max="16133" width="25.6640625" style="124" customWidth="1"/>
    <col min="16134" max="16134" width="9.33203125" style="124"/>
    <col min="16135" max="16135" width="0" style="124" hidden="1" customWidth="1"/>
    <col min="16136" max="16136" width="17.5" style="124" bestFit="1" customWidth="1"/>
    <col min="16137" max="16384" width="9.33203125" style="124"/>
  </cols>
  <sheetData>
    <row r="1" spans="1:9" ht="30.75" customHeight="1" x14ac:dyDescent="0.2">
      <c r="A1" s="124"/>
      <c r="B1" s="419"/>
      <c r="C1" s="419"/>
      <c r="D1" s="419"/>
      <c r="E1" s="419"/>
      <c r="F1" s="123"/>
      <c r="G1" s="123"/>
    </row>
    <row r="2" spans="1:9" ht="11.25" customHeight="1" x14ac:dyDescent="0.2">
      <c r="A2" s="124"/>
      <c r="B2" s="420"/>
      <c r="C2" s="420"/>
      <c r="D2" s="420"/>
      <c r="E2" s="420"/>
      <c r="F2" s="125"/>
      <c r="G2" s="125"/>
    </row>
    <row r="3" spans="1:9" ht="9.9499999999999993" customHeight="1" x14ac:dyDescent="0.2">
      <c r="A3" s="124"/>
      <c r="B3" s="420"/>
      <c r="C3" s="420"/>
      <c r="D3" s="420"/>
      <c r="E3" s="420"/>
      <c r="F3" s="125"/>
      <c r="G3" s="125"/>
    </row>
    <row r="4" spans="1:9" ht="18" x14ac:dyDescent="0.2">
      <c r="A4" s="124"/>
      <c r="B4" s="421"/>
      <c r="C4" s="421"/>
      <c r="D4" s="421"/>
      <c r="E4" s="421"/>
      <c r="F4" s="126"/>
      <c r="G4" s="126"/>
    </row>
    <row r="5" spans="1:9" ht="26.1" customHeight="1" thickBot="1" x14ac:dyDescent="0.25">
      <c r="A5" s="335"/>
      <c r="B5" s="127"/>
      <c r="C5" s="128"/>
      <c r="D5" s="128"/>
      <c r="E5" s="128"/>
      <c r="F5" s="129"/>
      <c r="G5" s="130"/>
      <c r="I5" s="128"/>
    </row>
    <row r="6" spans="1:9" s="132" customFormat="1" ht="18" customHeight="1" x14ac:dyDescent="0.2">
      <c r="A6" s="299" t="s">
        <v>882</v>
      </c>
      <c r="B6" s="417" t="str">
        <f>Orçamento!D5</f>
        <v>PARQUE DA COHAB</v>
      </c>
      <c r="C6" s="417"/>
      <c r="D6" s="417"/>
      <c r="E6" s="418"/>
      <c r="F6" s="131"/>
      <c r="G6" s="131"/>
    </row>
    <row r="7" spans="1:9" s="132" customFormat="1" ht="8.25" customHeight="1" x14ac:dyDescent="0.2">
      <c r="A7" s="300"/>
      <c r="B7" s="301"/>
      <c r="C7" s="302"/>
      <c r="D7" s="302"/>
      <c r="E7" s="303"/>
      <c r="F7" s="134"/>
      <c r="G7" s="135"/>
      <c r="I7" s="133"/>
    </row>
    <row r="8" spans="1:9" s="132" customFormat="1" ht="18" customHeight="1" x14ac:dyDescent="0.2">
      <c r="A8" s="410" t="s">
        <v>949</v>
      </c>
      <c r="B8" s="411"/>
      <c r="C8" s="304"/>
      <c r="D8" s="305" t="s">
        <v>943</v>
      </c>
      <c r="E8" s="306">
        <f>Orçamento!H7</f>
        <v>34853.32</v>
      </c>
      <c r="F8" s="134"/>
      <c r="G8" s="135"/>
    </row>
    <row r="9" spans="1:9" s="132" customFormat="1" ht="8.25" customHeight="1" x14ac:dyDescent="0.2">
      <c r="A9" s="300"/>
      <c r="B9" s="301"/>
      <c r="C9" s="304"/>
      <c r="D9" s="307"/>
      <c r="E9" s="308"/>
      <c r="F9" s="134"/>
      <c r="G9" s="135"/>
      <c r="I9" s="133"/>
    </row>
    <row r="10" spans="1:9" s="132" customFormat="1" ht="31.5" x14ac:dyDescent="0.25">
      <c r="A10" s="291" t="s">
        <v>886</v>
      </c>
      <c r="B10" s="309" t="str">
        <f>Orçamento!D9</f>
        <v>AVENIDA PEDRO PAULINO, 120 - COHAB 1 - ITAPEVI - SP</v>
      </c>
      <c r="C10" s="304"/>
      <c r="D10" s="305" t="s">
        <v>887</v>
      </c>
      <c r="E10" s="310" t="e">
        <f>Orçamento!H9</f>
        <v>#VALUE!</v>
      </c>
      <c r="F10" s="412"/>
      <c r="G10" s="412"/>
      <c r="H10" s="136"/>
    </row>
    <row r="11" spans="1:9" s="132" customFormat="1" ht="8.25" customHeight="1" x14ac:dyDescent="0.25">
      <c r="A11" s="291"/>
      <c r="B11" s="301"/>
      <c r="C11" s="304"/>
      <c r="D11" s="307"/>
      <c r="E11" s="308"/>
      <c r="F11" s="134"/>
      <c r="G11" s="135"/>
      <c r="H11" s="136"/>
      <c r="I11" s="133"/>
    </row>
    <row r="12" spans="1:9" s="132" customFormat="1" ht="15.75" x14ac:dyDescent="0.25">
      <c r="A12" s="291" t="s">
        <v>944</v>
      </c>
      <c r="B12" s="411" t="str">
        <f>Orçamento!D11</f>
        <v>FDE Out/21; Siurb-Edif-Jul/21;Siurb-Infra-Jul/21; SINAPI Set/21; CDHU-184</v>
      </c>
      <c r="C12" s="411"/>
      <c r="D12" s="305" t="s">
        <v>945</v>
      </c>
      <c r="E12" s="311" t="e">
        <f>Orçamento!H11</f>
        <v>#VALUE!</v>
      </c>
      <c r="F12" s="413"/>
      <c r="G12" s="413"/>
      <c r="H12" s="136"/>
    </row>
    <row r="13" spans="1:9" ht="8.25" customHeight="1" thickBot="1" x14ac:dyDescent="0.25">
      <c r="A13" s="312"/>
      <c r="B13" s="313"/>
      <c r="C13" s="313"/>
      <c r="D13" s="313"/>
      <c r="E13" s="314"/>
      <c r="F13" s="137"/>
      <c r="G13" s="137"/>
    </row>
    <row r="14" spans="1:9" ht="18.75" customHeight="1" thickBot="1" x14ac:dyDescent="0.3">
      <c r="A14" s="414"/>
      <c r="B14" s="414"/>
      <c r="C14" s="414"/>
      <c r="D14" s="414"/>
      <c r="E14" s="414"/>
      <c r="F14" s="124"/>
      <c r="G14" s="124" t="str">
        <f>[5]Orçamento!E68</f>
        <v>BDI - 23,38%</v>
      </c>
      <c r="H14" s="136"/>
    </row>
    <row r="15" spans="1:9" s="138" customFormat="1" ht="39.950000000000003" customHeight="1" thickBot="1" x14ac:dyDescent="0.25">
      <c r="A15" s="150" t="s">
        <v>459</v>
      </c>
      <c r="B15" s="151" t="s">
        <v>946</v>
      </c>
      <c r="C15" s="152" t="s">
        <v>466</v>
      </c>
      <c r="D15" s="152" t="e">
        <f>"Preço Total com BDI ("&amp;(100*Orçamento!F398)&amp;"%)"</f>
        <v>#VALUE!</v>
      </c>
      <c r="E15" s="153" t="s">
        <v>947</v>
      </c>
      <c r="G15" s="139">
        <f>[5]Orçamento!F68</f>
        <v>1.2338</v>
      </c>
    </row>
    <row r="16" spans="1:9" s="140" customFormat="1" ht="4.5" customHeight="1" x14ac:dyDescent="0.2">
      <c r="A16" s="154"/>
      <c r="B16" s="155"/>
      <c r="C16" s="156"/>
      <c r="D16" s="156"/>
      <c r="E16" s="157"/>
    </row>
    <row r="17" spans="1:5" s="140" customFormat="1" ht="19.5" customHeight="1" thickBot="1" x14ac:dyDescent="0.25">
      <c r="A17" s="158">
        <f>[5]Orçamento!A25</f>
        <v>1</v>
      </c>
      <c r="B17" s="159" t="str">
        <f>Orçamento!D13</f>
        <v>ADMINISTRAÇÃO LOCAL</v>
      </c>
      <c r="C17" s="160">
        <f>Orçamento!E13</f>
        <v>0</v>
      </c>
      <c r="D17" s="161" t="e">
        <f>C17*(1+Orçamento!$F$398)</f>
        <v>#VALUE!</v>
      </c>
      <c r="E17" s="162" t="e">
        <f>VLOOKUP(A17,Orçamento!$A$13:I390,9,FALSE)</f>
        <v>#DIV/0!</v>
      </c>
    </row>
    <row r="18" spans="1:5" s="140" customFormat="1" ht="4.5" customHeight="1" thickBot="1" x14ac:dyDescent="0.25">
      <c r="A18" s="163"/>
      <c r="B18" s="164"/>
      <c r="C18" s="165"/>
      <c r="D18" s="165"/>
      <c r="E18" s="166"/>
    </row>
    <row r="19" spans="1:5" s="140" customFormat="1" ht="20.100000000000001" customHeight="1" thickBot="1" x14ac:dyDescent="0.25">
      <c r="A19" s="158">
        <f>[5]Orçamento!A32</f>
        <v>2</v>
      </c>
      <c r="B19" s="167" t="str">
        <f>Orçamento!D29</f>
        <v>VESTIÁRIOS E VIVÊNCIA</v>
      </c>
      <c r="C19" s="160">
        <f>Orçamento!E29</f>
        <v>0</v>
      </c>
      <c r="D19" s="161" t="e">
        <f>C19*(1+Orçamento!$F$398)</f>
        <v>#VALUE!</v>
      </c>
      <c r="E19" s="162" t="e">
        <f>VLOOKUP(A19,Orçamento!$A$13:I392,9,FALSE)</f>
        <v>#DIV/0!</v>
      </c>
    </row>
    <row r="20" spans="1:5" s="140" customFormat="1" ht="4.5" customHeight="1" thickBot="1" x14ac:dyDescent="0.25">
      <c r="A20" s="163"/>
      <c r="B20" s="164"/>
      <c r="C20" s="165"/>
      <c r="D20" s="165"/>
      <c r="E20" s="166"/>
    </row>
    <row r="21" spans="1:5" s="140" customFormat="1" ht="19.5" customHeight="1" thickBot="1" x14ac:dyDescent="0.25">
      <c r="A21" s="158">
        <f>[5]Orçamento!A38</f>
        <v>3</v>
      </c>
      <c r="B21" s="167" t="str">
        <f>Orçamento!D132</f>
        <v>GINÁSIO DE ESPORTES</v>
      </c>
      <c r="C21" s="160">
        <f>Orçamento!E132</f>
        <v>0</v>
      </c>
      <c r="D21" s="161" t="e">
        <f>C21*(1+Orçamento!$F$398)</f>
        <v>#VALUE!</v>
      </c>
      <c r="E21" s="162" t="e">
        <f>VLOOKUP(A21,Orçamento!$A$13:I394,9,FALSE)</f>
        <v>#DIV/0!</v>
      </c>
    </row>
    <row r="22" spans="1:5" s="140" customFormat="1" ht="5.25" customHeight="1" thickBot="1" x14ac:dyDescent="0.25">
      <c r="A22" s="163"/>
      <c r="B22" s="164"/>
      <c r="C22" s="165"/>
      <c r="D22" s="165"/>
      <c r="E22" s="166"/>
    </row>
    <row r="23" spans="1:5" s="140" customFormat="1" ht="15.75" thickBot="1" x14ac:dyDescent="0.25">
      <c r="A23" s="158">
        <v>4</v>
      </c>
      <c r="B23" s="167" t="str">
        <f>Orçamento!D162</f>
        <v>PQ LINEAR</v>
      </c>
      <c r="C23" s="160">
        <f>Orçamento!E162</f>
        <v>0</v>
      </c>
      <c r="D23" s="161" t="e">
        <f>C23*(1+Orçamento!$F$398)</f>
        <v>#VALUE!</v>
      </c>
      <c r="E23" s="162" t="e">
        <f>VLOOKUP(A23,Orçamento!$A$13:I396,9,FALSE)</f>
        <v>#DIV/0!</v>
      </c>
    </row>
    <row r="24" spans="1:5" s="140" customFormat="1" ht="5.25" customHeight="1" thickBot="1" x14ac:dyDescent="0.25">
      <c r="A24" s="163"/>
      <c r="B24" s="168"/>
      <c r="C24" s="165"/>
      <c r="D24" s="165"/>
      <c r="E24" s="166"/>
    </row>
    <row r="25" spans="1:5" s="140" customFormat="1" ht="15.75" thickBot="1" x14ac:dyDescent="0.25">
      <c r="A25" s="158">
        <v>5</v>
      </c>
      <c r="B25" s="167" t="str">
        <f>Orçamento!D175</f>
        <v>PISTA DE CAMINHADA</v>
      </c>
      <c r="C25" s="160">
        <f>Orçamento!E175</f>
        <v>0</v>
      </c>
      <c r="D25" s="161" t="e">
        <f>C25*(1+Orçamento!$F$398)</f>
        <v>#VALUE!</v>
      </c>
      <c r="E25" s="162" t="e">
        <f>VLOOKUP(A25,Orçamento!$A$13:I398,9,FALSE)</f>
        <v>#DIV/0!</v>
      </c>
    </row>
    <row r="26" spans="1:5" s="140" customFormat="1" ht="5.25" customHeight="1" thickBot="1" x14ac:dyDescent="0.25">
      <c r="A26" s="163"/>
      <c r="B26" s="168"/>
      <c r="C26" s="165"/>
      <c r="D26" s="165"/>
      <c r="E26" s="166"/>
    </row>
    <row r="27" spans="1:5" s="140" customFormat="1" ht="15.75" thickBot="1" x14ac:dyDescent="0.25">
      <c r="A27" s="158">
        <v>6</v>
      </c>
      <c r="B27" s="167" t="str">
        <f>Orçamento!D186</f>
        <v>GRAMA</v>
      </c>
      <c r="C27" s="160">
        <f>Orçamento!E186</f>
        <v>0</v>
      </c>
      <c r="D27" s="161" t="e">
        <f>C27*(1+Orçamento!$F$398)</f>
        <v>#VALUE!</v>
      </c>
      <c r="E27" s="162" t="e">
        <f>VLOOKUP(A27,Orçamento!$A$13:I400,9,FALSE)</f>
        <v>#DIV/0!</v>
      </c>
    </row>
    <row r="28" spans="1:5" s="140" customFormat="1" ht="4.5" customHeight="1" thickBot="1" x14ac:dyDescent="0.25">
      <c r="A28" s="163"/>
      <c r="B28" s="168"/>
      <c r="C28" s="165"/>
      <c r="D28" s="165"/>
      <c r="E28" s="166"/>
    </row>
    <row r="29" spans="1:5" s="140" customFormat="1" ht="15.75" thickBot="1" x14ac:dyDescent="0.25">
      <c r="A29" s="158">
        <v>7</v>
      </c>
      <c r="B29" s="167" t="str">
        <f>Orçamento!D189</f>
        <v>PISO INTERTRAVADO</v>
      </c>
      <c r="C29" s="160">
        <f>Orçamento!E189</f>
        <v>0</v>
      </c>
      <c r="D29" s="161" t="e">
        <f>C29*(1+Orçamento!$F$398)</f>
        <v>#VALUE!</v>
      </c>
      <c r="E29" s="162" t="e">
        <f>VLOOKUP(A29,Orçamento!$A$13:I402,9,FALSE)</f>
        <v>#DIV/0!</v>
      </c>
    </row>
    <row r="30" spans="1:5" s="140" customFormat="1" ht="6" customHeight="1" thickBot="1" x14ac:dyDescent="0.25">
      <c r="A30" s="163"/>
      <c r="B30" s="168"/>
      <c r="C30" s="165"/>
      <c r="D30" s="165"/>
      <c r="E30" s="166"/>
    </row>
    <row r="31" spans="1:5" s="140" customFormat="1" ht="15.75" thickBot="1" x14ac:dyDescent="0.25">
      <c r="A31" s="158">
        <v>8</v>
      </c>
      <c r="B31" s="167" t="str">
        <f>Orçamento!D194</f>
        <v>STREETBALL</v>
      </c>
      <c r="C31" s="160">
        <f>Orçamento!E194</f>
        <v>0</v>
      </c>
      <c r="D31" s="161" t="e">
        <f>C31*(1+Orçamento!$F$398)</f>
        <v>#VALUE!</v>
      </c>
      <c r="E31" s="162" t="e">
        <f>VLOOKUP(A31,Orçamento!$A$13:I404,9,FALSE)</f>
        <v>#DIV/0!</v>
      </c>
    </row>
    <row r="32" spans="1:5" s="140" customFormat="1" ht="4.5" customHeight="1" thickBot="1" x14ac:dyDescent="0.25">
      <c r="A32" s="163"/>
      <c r="B32" s="168"/>
      <c r="C32" s="165"/>
      <c r="D32" s="165"/>
      <c r="E32" s="166"/>
    </row>
    <row r="33" spans="1:5" s="140" customFormat="1" ht="15.75" thickBot="1" x14ac:dyDescent="0.25">
      <c r="A33" s="158">
        <v>9</v>
      </c>
      <c r="B33" s="167" t="str">
        <f>Orçamento!D207</f>
        <v>QUADRA DE BASQUETE</v>
      </c>
      <c r="C33" s="160">
        <f>Orçamento!E207</f>
        <v>0</v>
      </c>
      <c r="D33" s="161" t="e">
        <f>C33*(1+Orçamento!$F$398)</f>
        <v>#VALUE!</v>
      </c>
      <c r="E33" s="162" t="e">
        <f>VLOOKUP(A33,Orçamento!$A$13:I406,9,FALSE)</f>
        <v>#DIV/0!</v>
      </c>
    </row>
    <row r="34" spans="1:5" s="140" customFormat="1" ht="6" customHeight="1" thickBot="1" x14ac:dyDescent="0.25">
      <c r="A34" s="163"/>
      <c r="B34" s="168"/>
      <c r="C34" s="165"/>
      <c r="D34" s="165"/>
      <c r="E34" s="166"/>
    </row>
    <row r="35" spans="1:5" s="140" customFormat="1" ht="15.75" thickBot="1" x14ac:dyDescent="0.25">
      <c r="A35" s="158">
        <v>10</v>
      </c>
      <c r="B35" s="167" t="str">
        <f>Orçamento!D220</f>
        <v>QUADRA DE VOLEI</v>
      </c>
      <c r="C35" s="160">
        <f>Orçamento!E220</f>
        <v>0</v>
      </c>
      <c r="D35" s="161" t="e">
        <f>C35*(1+Orçamento!$F$398)</f>
        <v>#VALUE!</v>
      </c>
      <c r="E35" s="162" t="e">
        <f>Orçamento!I220</f>
        <v>#DIV/0!</v>
      </c>
    </row>
    <row r="36" spans="1:5" s="140" customFormat="1" ht="6" customHeight="1" thickBot="1" x14ac:dyDescent="0.25">
      <c r="A36" s="163"/>
      <c r="B36" s="168"/>
      <c r="C36" s="165"/>
      <c r="D36" s="165"/>
      <c r="E36" s="166"/>
    </row>
    <row r="37" spans="1:5" s="140" customFormat="1" ht="15.75" thickBot="1" x14ac:dyDescent="0.25">
      <c r="A37" s="158">
        <v>11</v>
      </c>
      <c r="B37" s="167" t="str">
        <f>Orçamento!D227</f>
        <v>QUADRA DE FUTSAL</v>
      </c>
      <c r="C37" s="160">
        <f>Orçamento!E227</f>
        <v>0</v>
      </c>
      <c r="D37" s="161" t="e">
        <f>C37*(1+Orçamento!$F$398)</f>
        <v>#VALUE!</v>
      </c>
      <c r="E37" s="162" t="e">
        <f>Orçamento!I227</f>
        <v>#DIV/0!</v>
      </c>
    </row>
    <row r="38" spans="1:5" s="140" customFormat="1" ht="6" customHeight="1" thickBot="1" x14ac:dyDescent="0.25">
      <c r="A38" s="163"/>
      <c r="B38" s="168"/>
      <c r="C38" s="165"/>
      <c r="D38" s="165"/>
      <c r="E38" s="166"/>
    </row>
    <row r="39" spans="1:5" s="140" customFormat="1" ht="15.75" thickBot="1" x14ac:dyDescent="0.25">
      <c r="A39" s="158">
        <v>12</v>
      </c>
      <c r="B39" s="167" t="str">
        <f>Orçamento!D241</f>
        <v>PLAYGROUND</v>
      </c>
      <c r="C39" s="160">
        <f>Orçamento!E241</f>
        <v>0</v>
      </c>
      <c r="D39" s="161" t="e">
        <f>C39*(1+Orçamento!$F$398)</f>
        <v>#VALUE!</v>
      </c>
      <c r="E39" s="162" t="e">
        <f>Orçamento!I241</f>
        <v>#DIV/0!</v>
      </c>
    </row>
    <row r="40" spans="1:5" s="140" customFormat="1" ht="6" customHeight="1" thickBot="1" x14ac:dyDescent="0.25">
      <c r="A40" s="163"/>
      <c r="B40" s="168"/>
      <c r="C40" s="165"/>
      <c r="D40" s="165"/>
      <c r="E40" s="166"/>
    </row>
    <row r="41" spans="1:5" s="140" customFormat="1" ht="15.75" thickBot="1" x14ac:dyDescent="0.25">
      <c r="A41" s="158">
        <v>13</v>
      </c>
      <c r="B41" s="167" t="str">
        <f>Orçamento!D259</f>
        <v>EQUIPAMENTOS ESPORTIVOS</v>
      </c>
      <c r="C41" s="160">
        <f>Orçamento!E259</f>
        <v>0</v>
      </c>
      <c r="D41" s="161" t="e">
        <f>C41*(1+Orçamento!$F$398)</f>
        <v>#VALUE!</v>
      </c>
      <c r="E41" s="162" t="e">
        <f>Orçamento!I259</f>
        <v>#DIV/0!</v>
      </c>
    </row>
    <row r="42" spans="1:5" s="140" customFormat="1" ht="6" customHeight="1" thickBot="1" x14ac:dyDescent="0.25">
      <c r="A42" s="163"/>
      <c r="B42" s="168"/>
      <c r="C42" s="165"/>
      <c r="D42" s="165"/>
      <c r="E42" s="166"/>
    </row>
    <row r="43" spans="1:5" s="140" customFormat="1" ht="15.75" thickBot="1" x14ac:dyDescent="0.25">
      <c r="A43" s="158">
        <v>14</v>
      </c>
      <c r="B43" s="167" t="str">
        <f>Orçamento!D280</f>
        <v xml:space="preserve">ESTACIONAMENTO </v>
      </c>
      <c r="C43" s="160">
        <f>Orçamento!E280</f>
        <v>0</v>
      </c>
      <c r="D43" s="161" t="e">
        <f>C43*(1+Orçamento!$F$398)</f>
        <v>#VALUE!</v>
      </c>
      <c r="E43" s="162" t="e">
        <f>Orçamento!I280</f>
        <v>#DIV/0!</v>
      </c>
    </row>
    <row r="44" spans="1:5" s="140" customFormat="1" ht="6" customHeight="1" thickBot="1" x14ac:dyDescent="0.25">
      <c r="A44" s="163"/>
      <c r="B44" s="168"/>
      <c r="C44" s="165"/>
      <c r="D44" s="165"/>
      <c r="E44" s="166"/>
    </row>
    <row r="45" spans="1:5" s="140" customFormat="1" ht="15.75" thickBot="1" x14ac:dyDescent="0.25">
      <c r="A45" s="158">
        <v>15</v>
      </c>
      <c r="B45" s="167" t="str">
        <f>Orçamento!D293</f>
        <v>PASSEIO</v>
      </c>
      <c r="C45" s="160">
        <f>Orçamento!E293</f>
        <v>0</v>
      </c>
      <c r="D45" s="161" t="e">
        <f>C45*(1+Orçamento!$F$398)</f>
        <v>#VALUE!</v>
      </c>
      <c r="E45" s="162" t="e">
        <f>Orçamento!I293</f>
        <v>#DIV/0!</v>
      </c>
    </row>
    <row r="46" spans="1:5" s="140" customFormat="1" ht="5.25" customHeight="1" thickBot="1" x14ac:dyDescent="0.25">
      <c r="A46" s="163"/>
      <c r="B46" s="168"/>
      <c r="C46" s="165"/>
      <c r="D46" s="165"/>
      <c r="E46" s="166"/>
    </row>
    <row r="47" spans="1:5" s="140" customFormat="1" ht="15.75" thickBot="1" x14ac:dyDescent="0.25">
      <c r="A47" s="158">
        <v>16</v>
      </c>
      <c r="B47" s="167" t="str">
        <f>Orçamento!D303</f>
        <v>CABINE PRIMÁRIA</v>
      </c>
      <c r="C47" s="160">
        <f>Orçamento!E303</f>
        <v>0</v>
      </c>
      <c r="D47" s="161" t="e">
        <f>C47*(1+Orçamento!$F$398)</f>
        <v>#VALUE!</v>
      </c>
      <c r="E47" s="162" t="e">
        <f>Orçamento!I303</f>
        <v>#DIV/0!</v>
      </c>
    </row>
    <row r="48" spans="1:5" s="140" customFormat="1" ht="6" customHeight="1" thickBot="1" x14ac:dyDescent="0.25">
      <c r="A48" s="163"/>
      <c r="B48" s="168"/>
      <c r="C48" s="165"/>
      <c r="D48" s="165"/>
      <c r="E48" s="166"/>
    </row>
    <row r="49" spans="1:5" s="140" customFormat="1" ht="15.75" thickBot="1" x14ac:dyDescent="0.25">
      <c r="A49" s="158">
        <v>17</v>
      </c>
      <c r="B49" s="167" t="str">
        <f>Orçamento!D307</f>
        <v>INFRA ELÉTRICA</v>
      </c>
      <c r="C49" s="160">
        <f>Orçamento!E307</f>
        <v>0</v>
      </c>
      <c r="D49" s="161" t="e">
        <f>C49*(1+Orçamento!$F$398)</f>
        <v>#VALUE!</v>
      </c>
      <c r="E49" s="162" t="e">
        <f>Orçamento!I307</f>
        <v>#DIV/0!</v>
      </c>
    </row>
    <row r="50" spans="1:5" s="140" customFormat="1" ht="5.25" customHeight="1" thickBot="1" x14ac:dyDescent="0.25">
      <c r="A50" s="163"/>
      <c r="B50" s="168"/>
      <c r="C50" s="165"/>
      <c r="D50" s="165"/>
      <c r="E50" s="166"/>
    </row>
    <row r="51" spans="1:5" s="140" customFormat="1" ht="15.75" thickBot="1" x14ac:dyDescent="0.25">
      <c r="A51" s="158">
        <v>18</v>
      </c>
      <c r="B51" s="167" t="str">
        <f>Orçamento!D318</f>
        <v>CABEAMENTO</v>
      </c>
      <c r="C51" s="160">
        <f>Orçamento!E318</f>
        <v>0</v>
      </c>
      <c r="D51" s="161" t="e">
        <f>C51*(1+Orçamento!$F$398)</f>
        <v>#VALUE!</v>
      </c>
      <c r="E51" s="162" t="e">
        <f>Orçamento!I318</f>
        <v>#DIV/0!</v>
      </c>
    </row>
    <row r="52" spans="1:5" s="140" customFormat="1" ht="6" customHeight="1" thickBot="1" x14ac:dyDescent="0.25">
      <c r="A52" s="163"/>
      <c r="B52" s="168"/>
      <c r="C52" s="165"/>
      <c r="D52" s="165"/>
      <c r="E52" s="166"/>
    </row>
    <row r="53" spans="1:5" s="140" customFormat="1" ht="15.75" thickBot="1" x14ac:dyDescent="0.25">
      <c r="A53" s="158">
        <v>19</v>
      </c>
      <c r="B53" s="167" t="str">
        <f>Orçamento!D324</f>
        <v>SPDA</v>
      </c>
      <c r="C53" s="160">
        <f>Orçamento!E324</f>
        <v>0</v>
      </c>
      <c r="D53" s="161" t="e">
        <f>C53*(1+Orçamento!$F$398)</f>
        <v>#VALUE!</v>
      </c>
      <c r="E53" s="162" t="e">
        <f>Orçamento!I324</f>
        <v>#DIV/0!</v>
      </c>
    </row>
    <row r="54" spans="1:5" s="140" customFormat="1" ht="6" customHeight="1" thickBot="1" x14ac:dyDescent="0.25">
      <c r="A54" s="163"/>
      <c r="B54" s="168"/>
      <c r="C54" s="165"/>
      <c r="D54" s="165"/>
      <c r="E54" s="166"/>
    </row>
    <row r="55" spans="1:5" s="140" customFormat="1" ht="15.75" thickBot="1" x14ac:dyDescent="0.25">
      <c r="A55" s="158">
        <v>20</v>
      </c>
      <c r="B55" s="167" t="str">
        <f>Orçamento!D330</f>
        <v>QUADROS DE DISTRIBUIÇÃO</v>
      </c>
      <c r="C55" s="160">
        <f>Orçamento!E330</f>
        <v>0</v>
      </c>
      <c r="D55" s="161" t="e">
        <f>C55*(1+Orçamento!$F$398)</f>
        <v>#VALUE!</v>
      </c>
      <c r="E55" s="162" t="e">
        <f>Orçamento!I330</f>
        <v>#DIV/0!</v>
      </c>
    </row>
    <row r="56" spans="1:5" s="140" customFormat="1" ht="6" customHeight="1" thickBot="1" x14ac:dyDescent="0.25">
      <c r="A56" s="163"/>
      <c r="B56" s="168"/>
      <c r="C56" s="165"/>
      <c r="D56" s="165"/>
      <c r="E56" s="166"/>
    </row>
    <row r="57" spans="1:5" s="140" customFormat="1" ht="15.75" thickBot="1" x14ac:dyDescent="0.25">
      <c r="A57" s="158">
        <v>21</v>
      </c>
      <c r="B57" s="167" t="str">
        <f>Orçamento!D343</f>
        <v>ILUMINAÇÃO</v>
      </c>
      <c r="C57" s="160">
        <f>Orçamento!E343</f>
        <v>0</v>
      </c>
      <c r="D57" s="161" t="e">
        <f>C57*(1+Orçamento!$F$398)</f>
        <v>#VALUE!</v>
      </c>
      <c r="E57" s="162" t="e">
        <f>Orçamento!I343</f>
        <v>#DIV/0!</v>
      </c>
    </row>
    <row r="58" spans="1:5" s="140" customFormat="1" ht="6" customHeight="1" thickBot="1" x14ac:dyDescent="0.25">
      <c r="A58" s="163"/>
      <c r="B58" s="168"/>
      <c r="C58" s="165"/>
      <c r="D58" s="165"/>
      <c r="E58" s="166"/>
    </row>
    <row r="59" spans="1:5" s="140" customFormat="1" ht="15.75" thickBot="1" x14ac:dyDescent="0.25">
      <c r="A59" s="158">
        <v>22</v>
      </c>
      <c r="B59" s="167" t="str">
        <f>Orçamento!D353</f>
        <v>SERVIÇOS COMPLEMENTARES E LIMPEZA DE OBRA</v>
      </c>
      <c r="C59" s="160">
        <f>Orçamento!E353</f>
        <v>0</v>
      </c>
      <c r="D59" s="161" t="e">
        <f>C59*(1+Orçamento!$F$398)</f>
        <v>#VALUE!</v>
      </c>
      <c r="E59" s="162" t="e">
        <f>Orçamento!I353</f>
        <v>#DIV/0!</v>
      </c>
    </row>
    <row r="60" spans="1:5" s="140" customFormat="1" ht="6" customHeight="1" thickBot="1" x14ac:dyDescent="0.25">
      <c r="A60" s="163"/>
      <c r="B60" s="169"/>
      <c r="C60" s="165"/>
      <c r="D60" s="165"/>
      <c r="E60" s="166"/>
    </row>
    <row r="61" spans="1:5" s="140" customFormat="1" ht="15.75" thickBot="1" x14ac:dyDescent="0.25">
      <c r="A61" s="158">
        <v>23</v>
      </c>
      <c r="B61" s="167" t="str">
        <f>Orçamento!D356</f>
        <v xml:space="preserve">PAISAGISMO </v>
      </c>
      <c r="C61" s="160">
        <f>Orçamento!E356</f>
        <v>0</v>
      </c>
      <c r="D61" s="161" t="e">
        <f>C61*(1+Orçamento!$F$398)</f>
        <v>#VALUE!</v>
      </c>
      <c r="E61" s="162" t="e">
        <f>Orçamento!I356</f>
        <v>#DIV/0!</v>
      </c>
    </row>
    <row r="62" spans="1:5" s="140" customFormat="1" ht="5.25" customHeight="1" thickBot="1" x14ac:dyDescent="0.25">
      <c r="A62" s="163"/>
      <c r="B62" s="164"/>
      <c r="C62" s="165"/>
      <c r="D62" s="165"/>
      <c r="E62" s="166"/>
    </row>
    <row r="63" spans="1:5" s="140" customFormat="1" ht="15.75" thickBot="1" x14ac:dyDescent="0.25">
      <c r="A63" s="158">
        <v>24</v>
      </c>
      <c r="B63" s="167" t="str">
        <f>Orçamento!D384</f>
        <v xml:space="preserve">ACOMPANHAMENTO TECNICO </v>
      </c>
      <c r="C63" s="160">
        <f>Orçamento!E384</f>
        <v>0</v>
      </c>
      <c r="D63" s="161" t="e">
        <f>C63*(1+Orçamento!$F$398)</f>
        <v>#VALUE!</v>
      </c>
      <c r="E63" s="162" t="e">
        <f>Orçamento!I384</f>
        <v>#DIV/0!</v>
      </c>
    </row>
    <row r="64" spans="1:5" s="140" customFormat="1" ht="5.25" customHeight="1" thickBot="1" x14ac:dyDescent="0.25">
      <c r="A64" s="163"/>
      <c r="B64" s="168"/>
      <c r="C64" s="165"/>
      <c r="D64" s="165"/>
      <c r="E64" s="166"/>
    </row>
    <row r="65" spans="1:7" s="140" customFormat="1" ht="15.75" thickBot="1" x14ac:dyDescent="0.25">
      <c r="A65" s="158">
        <v>25</v>
      </c>
      <c r="B65" s="167" t="str">
        <f>Orçamento!D388</f>
        <v>DRENAGEM</v>
      </c>
      <c r="C65" s="160">
        <f>Orçamento!E388</f>
        <v>0</v>
      </c>
      <c r="D65" s="161" t="e">
        <f>C65*(1+Orçamento!$F$398)</f>
        <v>#VALUE!</v>
      </c>
      <c r="E65" s="162" t="e">
        <f>Orçamento!I388</f>
        <v>#DIV/0!</v>
      </c>
    </row>
    <row r="66" spans="1:7" s="140" customFormat="1" ht="3.95" customHeight="1" x14ac:dyDescent="0.2">
      <c r="A66" s="170"/>
      <c r="B66" s="168"/>
      <c r="C66" s="171"/>
      <c r="D66" s="171"/>
      <c r="E66" s="172"/>
    </row>
    <row r="67" spans="1:7" ht="23.25" customHeight="1" thickBot="1" x14ac:dyDescent="0.25">
      <c r="A67" s="415" t="s">
        <v>948</v>
      </c>
      <c r="B67" s="416"/>
      <c r="C67" s="173">
        <f>SUM(C17:C65)</f>
        <v>0</v>
      </c>
      <c r="D67" s="173" t="e">
        <f>SUM(D17:D65)</f>
        <v>#VALUE!</v>
      </c>
      <c r="E67" s="174" t="e">
        <f>SUM(E17:E65)</f>
        <v>#DIV/0!</v>
      </c>
      <c r="F67" s="63"/>
    </row>
    <row r="68" spans="1:7" ht="12.75" customHeight="1" x14ac:dyDescent="0.2">
      <c r="A68" s="63"/>
      <c r="B68" s="63"/>
      <c r="C68" s="141"/>
      <c r="D68" s="141"/>
      <c r="E68" s="142"/>
      <c r="F68" s="124"/>
    </row>
    <row r="69" spans="1:7" ht="12.75" customHeight="1" x14ac:dyDescent="0.2">
      <c r="A69" s="63"/>
      <c r="B69" s="63"/>
      <c r="C69" s="141"/>
      <c r="D69" s="141"/>
      <c r="E69" s="142"/>
      <c r="F69" s="124"/>
    </row>
    <row r="70" spans="1:7" ht="12.75" customHeight="1" x14ac:dyDescent="0.2">
      <c r="A70" s="63"/>
      <c r="B70" s="63"/>
      <c r="C70" s="141"/>
      <c r="D70" s="407"/>
      <c r="E70" s="408"/>
      <c r="F70" s="124"/>
    </row>
    <row r="71" spans="1:7" ht="15" customHeight="1" x14ac:dyDescent="0.2">
      <c r="A71" s="124"/>
      <c r="C71" s="409"/>
      <c r="D71" s="409"/>
      <c r="E71" s="409"/>
      <c r="F71" s="124"/>
    </row>
    <row r="72" spans="1:7" ht="12.75" customHeight="1" x14ac:dyDescent="0.2">
      <c r="A72" s="63"/>
      <c r="B72" s="143"/>
      <c r="C72" s="141"/>
      <c r="D72" s="141"/>
      <c r="E72" s="142"/>
      <c r="F72" s="124"/>
    </row>
    <row r="73" spans="1:7" ht="12.75" customHeight="1" x14ac:dyDescent="0.2">
      <c r="A73" s="63"/>
      <c r="B73" s="63"/>
      <c r="C73" s="141"/>
      <c r="D73" s="141"/>
      <c r="E73" s="142"/>
      <c r="F73" s="124"/>
    </row>
    <row r="74" spans="1:7" ht="12.75" customHeight="1" x14ac:dyDescent="0.2">
      <c r="A74" s="63"/>
      <c r="B74" s="143"/>
      <c r="C74" s="141"/>
      <c r="D74" s="141"/>
      <c r="E74" s="142"/>
      <c r="F74" s="124"/>
    </row>
    <row r="75" spans="1:7" ht="15.2" customHeight="1" x14ac:dyDescent="0.2">
      <c r="B75" s="63"/>
      <c r="C75" s="405"/>
      <c r="D75" s="405"/>
      <c r="E75" s="405"/>
      <c r="F75" s="124"/>
      <c r="G75" s="145"/>
    </row>
    <row r="76" spans="1:7" ht="12.95" customHeight="1" x14ac:dyDescent="0.2">
      <c r="B76" s="64"/>
      <c r="C76" s="406"/>
      <c r="D76" s="406"/>
      <c r="E76" s="406"/>
      <c r="F76" s="124"/>
      <c r="G76" s="146"/>
    </row>
    <row r="77" spans="1:7" ht="12.75" customHeight="1" x14ac:dyDescent="0.2">
      <c r="B77" s="68"/>
      <c r="C77" s="65"/>
      <c r="D77" s="66"/>
      <c r="E77" s="67"/>
      <c r="F77" s="124"/>
      <c r="G77" s="146"/>
    </row>
    <row r="78" spans="1:7" ht="12.75" x14ac:dyDescent="0.2">
      <c r="C78" s="65"/>
      <c r="D78" s="66"/>
      <c r="E78" s="69"/>
    </row>
    <row r="79" spans="1:7" ht="12.75" x14ac:dyDescent="0.2">
      <c r="C79" s="65"/>
      <c r="D79" s="66"/>
      <c r="E79" s="69"/>
    </row>
  </sheetData>
  <sheetProtection algorithmName="SHA-512" hashValue="CcXOKLfFCil1hk8KWD3R7jk8jbl4Uk80+TBFljXpSRHsD+fKZBUF1F1VPO3YsNWTEc/PaPHJOs/ejpTSZzz73w==" saltValue="h+uc/APIN+zV4YfDeaKmrQ==" spinCount="100000" sheet="1" objects="1" scenarios="1" formatCells="0" formatColumns="0" formatRows="0" selectLockedCells="1"/>
  <mergeCells count="15">
    <mergeCell ref="B6:E6"/>
    <mergeCell ref="B1:E1"/>
    <mergeCell ref="B2:E2"/>
    <mergeCell ref="B3:E3"/>
    <mergeCell ref="B4:E4"/>
    <mergeCell ref="F10:G10"/>
    <mergeCell ref="B12:C12"/>
    <mergeCell ref="F12:G12"/>
    <mergeCell ref="A14:E14"/>
    <mergeCell ref="A67:B67"/>
    <mergeCell ref="D70:E70"/>
    <mergeCell ref="C71:E71"/>
    <mergeCell ref="C75:E75"/>
    <mergeCell ref="C76:E76"/>
    <mergeCell ref="A8:B8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7"/>
  <sheetViews>
    <sheetView view="pageBreakPreview" topLeftCell="N41" zoomScale="80" zoomScaleNormal="70" zoomScaleSheetLayoutView="80" workbookViewId="0">
      <selection activeCell="Q60" sqref="Q60"/>
    </sheetView>
  </sheetViews>
  <sheetFormatPr defaultColWidth="16.83203125" defaultRowHeight="15" customHeight="1" x14ac:dyDescent="0.2"/>
  <cols>
    <col min="1" max="1" width="39" style="178" customWidth="1"/>
    <col min="2" max="2" width="97.6640625" style="178" customWidth="1"/>
    <col min="3" max="3" width="16.1640625" style="178" customWidth="1"/>
    <col min="4" max="4" width="44.83203125" style="178" customWidth="1"/>
    <col min="5" max="5" width="32.5" style="178" customWidth="1"/>
    <col min="6" max="6" width="31.1640625" style="178" customWidth="1"/>
    <col min="7" max="7" width="29.1640625" style="178" customWidth="1"/>
    <col min="8" max="8" width="41" style="178" bestFit="1" customWidth="1"/>
    <col min="9" max="9" width="30" style="178" customWidth="1"/>
    <col min="10" max="10" width="31.6640625" style="178" customWidth="1"/>
    <col min="11" max="22" width="32" style="178" customWidth="1"/>
    <col min="23" max="23" width="20.33203125" style="178" customWidth="1"/>
    <col min="24" max="24" width="15.1640625" style="178" customWidth="1"/>
    <col min="25" max="25" width="10.6640625" style="178" customWidth="1"/>
    <col min="26" max="26" width="13.1640625" style="178" customWidth="1"/>
    <col min="27" max="16384" width="16.83203125" style="178"/>
  </cols>
  <sheetData>
    <row r="1" spans="1:26" ht="32.25" customHeight="1" x14ac:dyDescent="0.4">
      <c r="A1" s="175"/>
      <c r="B1" s="456"/>
      <c r="C1" s="456"/>
      <c r="D1" s="456"/>
      <c r="E1" s="176"/>
      <c r="F1" s="176"/>
      <c r="G1" s="176"/>
      <c r="H1" s="176"/>
      <c r="I1" s="176"/>
      <c r="J1" s="177"/>
    </row>
    <row r="2" spans="1:26" ht="7.5" customHeight="1" x14ac:dyDescent="0.4">
      <c r="A2" s="179"/>
      <c r="B2" s="48"/>
      <c r="C2" s="180"/>
      <c r="D2" s="180"/>
      <c r="E2" s="180"/>
      <c r="F2" s="180"/>
      <c r="G2" s="180"/>
      <c r="H2" s="180"/>
      <c r="I2" s="180"/>
      <c r="J2" s="177"/>
    </row>
    <row r="3" spans="1:26" ht="20.25" customHeight="1" x14ac:dyDescent="0.2">
      <c r="A3" s="181"/>
      <c r="B3" s="457"/>
      <c r="C3" s="457"/>
      <c r="D3" s="457"/>
      <c r="E3" s="54"/>
      <c r="F3" s="54"/>
      <c r="G3" s="54"/>
      <c r="H3" s="54"/>
      <c r="I3" s="182"/>
      <c r="J3" s="177"/>
    </row>
    <row r="4" spans="1:26" ht="24" customHeight="1" x14ac:dyDescent="0.2">
      <c r="A4" s="181"/>
      <c r="B4" s="183"/>
      <c r="C4" s="183"/>
      <c r="D4" s="183"/>
      <c r="E4" s="183"/>
      <c r="F4" s="183"/>
      <c r="G4" s="183"/>
      <c r="H4" s="183"/>
      <c r="I4" s="183"/>
      <c r="J4" s="177"/>
    </row>
    <row r="5" spans="1:26" ht="12" customHeight="1" thickBot="1" x14ac:dyDescent="0.25">
      <c r="A5" s="184"/>
      <c r="B5" s="185"/>
      <c r="C5" s="186"/>
      <c r="D5" s="187"/>
      <c r="E5" s="188"/>
      <c r="F5" s="189"/>
      <c r="G5" s="188"/>
      <c r="H5" s="188"/>
      <c r="I5" s="188"/>
      <c r="J5" s="177"/>
      <c r="K5" s="177"/>
      <c r="M5" s="190"/>
      <c r="O5" s="190"/>
      <c r="R5" s="190"/>
      <c r="T5" s="190"/>
      <c r="U5" s="190"/>
      <c r="V5" s="190"/>
    </row>
    <row r="6" spans="1:26" ht="60.75" customHeight="1" x14ac:dyDescent="0.2">
      <c r="A6" s="315" t="s">
        <v>882</v>
      </c>
      <c r="B6" s="316" t="str">
        <f>Orçamento!D5</f>
        <v>PARQUE DA COHAB</v>
      </c>
      <c r="C6" s="458"/>
      <c r="D6" s="458"/>
      <c r="E6" s="317"/>
      <c r="F6" s="318"/>
      <c r="G6" s="318"/>
      <c r="H6" s="318"/>
      <c r="I6" s="319"/>
      <c r="J6" s="320"/>
      <c r="K6" s="192"/>
      <c r="L6" s="192"/>
      <c r="N6" s="192"/>
      <c r="P6" s="192"/>
      <c r="Q6" s="192"/>
      <c r="S6" s="192"/>
    </row>
    <row r="7" spans="1:26" ht="8.25" customHeight="1" x14ac:dyDescent="0.2">
      <c r="A7" s="321"/>
      <c r="B7" s="317"/>
      <c r="C7" s="322"/>
      <c r="D7" s="322"/>
      <c r="E7" s="317"/>
      <c r="F7" s="318"/>
      <c r="G7" s="318"/>
      <c r="H7" s="318"/>
      <c r="I7" s="317"/>
      <c r="J7" s="323"/>
    </row>
    <row r="8" spans="1:26" ht="20.25" x14ac:dyDescent="0.2">
      <c r="A8" s="324" t="s">
        <v>883</v>
      </c>
      <c r="B8" s="325" t="str">
        <f>Orçamento!D7</f>
        <v>CONSTRUÇÃO DE PARQUE</v>
      </c>
      <c r="C8" s="458"/>
      <c r="D8" s="458"/>
      <c r="E8" s="317"/>
      <c r="F8" s="459"/>
      <c r="G8" s="459"/>
      <c r="H8" s="326"/>
      <c r="I8" s="327"/>
      <c r="J8" s="323"/>
    </row>
    <row r="9" spans="1:26" ht="9.75" customHeight="1" x14ac:dyDescent="0.2">
      <c r="A9" s="324"/>
      <c r="B9" s="328"/>
      <c r="C9" s="329"/>
      <c r="D9" s="329"/>
      <c r="E9" s="317"/>
      <c r="F9" s="330"/>
      <c r="G9" s="317"/>
      <c r="H9" s="317"/>
      <c r="I9" s="327"/>
      <c r="J9" s="323"/>
    </row>
    <row r="10" spans="1:26" ht="33.75" customHeight="1" x14ac:dyDescent="0.3">
      <c r="A10" s="324" t="s">
        <v>886</v>
      </c>
      <c r="B10" s="331" t="str">
        <f>Orçamento!D9</f>
        <v>AVENIDA PEDRO PAULINO, 120 - COHAB 1 - ITAPEVI - SP</v>
      </c>
      <c r="C10" s="331"/>
      <c r="D10" s="332"/>
      <c r="E10" s="317"/>
      <c r="F10" s="459" t="s">
        <v>887</v>
      </c>
      <c r="G10" s="459"/>
      <c r="H10" s="333" t="e">
        <f>Orçamento!H9</f>
        <v>#VALUE!</v>
      </c>
      <c r="I10" s="334"/>
      <c r="J10" s="323"/>
    </row>
    <row r="11" spans="1:26" ht="8.25" customHeight="1" thickBot="1" x14ac:dyDescent="0.25">
      <c r="A11" s="195"/>
      <c r="B11" s="191"/>
      <c r="C11" s="193"/>
      <c r="D11" s="196"/>
      <c r="E11" s="191"/>
      <c r="F11" s="191"/>
      <c r="G11" s="191"/>
      <c r="H11" s="194"/>
      <c r="I11" s="197"/>
      <c r="J11" s="177"/>
    </row>
    <row r="12" spans="1:26" ht="9.75" customHeight="1" thickBot="1" x14ac:dyDescent="0.25">
      <c r="A12" s="198"/>
      <c r="B12" s="199"/>
      <c r="C12" s="199"/>
      <c r="D12" s="200"/>
      <c r="E12" s="201"/>
      <c r="F12" s="202"/>
      <c r="G12" s="201"/>
      <c r="H12" s="202"/>
      <c r="I12" s="203"/>
      <c r="J12" s="204"/>
      <c r="K12" s="205"/>
      <c r="L12" s="205"/>
      <c r="M12" s="205"/>
      <c r="N12" s="205"/>
      <c r="O12" s="205"/>
      <c r="P12" s="205"/>
      <c r="Q12" s="206"/>
      <c r="R12" s="206"/>
      <c r="S12" s="206"/>
      <c r="T12" s="206"/>
      <c r="U12" s="206"/>
      <c r="V12" s="206"/>
      <c r="W12" s="207"/>
      <c r="X12" s="207"/>
      <c r="Y12" s="207"/>
      <c r="Z12" s="207"/>
    </row>
    <row r="13" spans="1:26" ht="19.5" customHeight="1" x14ac:dyDescent="0.2">
      <c r="A13" s="464" t="s">
        <v>459</v>
      </c>
      <c r="B13" s="454" t="s">
        <v>24</v>
      </c>
      <c r="C13" s="236" t="s">
        <v>951</v>
      </c>
      <c r="D13" s="236" t="s">
        <v>952</v>
      </c>
      <c r="E13" s="452">
        <v>1</v>
      </c>
      <c r="F13" s="452">
        <v>2</v>
      </c>
      <c r="G13" s="452">
        <v>3</v>
      </c>
      <c r="H13" s="452">
        <v>4</v>
      </c>
      <c r="I13" s="452">
        <v>5</v>
      </c>
      <c r="J13" s="452">
        <v>6</v>
      </c>
      <c r="K13" s="452">
        <v>7</v>
      </c>
      <c r="L13" s="452">
        <v>8</v>
      </c>
      <c r="M13" s="452">
        <v>9</v>
      </c>
      <c r="N13" s="452">
        <v>10</v>
      </c>
      <c r="O13" s="452">
        <v>11</v>
      </c>
      <c r="P13" s="452">
        <v>12</v>
      </c>
      <c r="Q13" s="452">
        <v>13</v>
      </c>
      <c r="R13" s="452">
        <v>14</v>
      </c>
      <c r="S13" s="452">
        <v>15</v>
      </c>
      <c r="T13" s="452">
        <v>16</v>
      </c>
      <c r="U13" s="452">
        <v>17</v>
      </c>
      <c r="V13" s="460">
        <v>18</v>
      </c>
      <c r="W13" s="208"/>
      <c r="X13" s="208"/>
      <c r="Y13" s="208"/>
      <c r="Z13" s="208"/>
    </row>
    <row r="14" spans="1:26" ht="19.5" customHeight="1" thickBot="1" x14ac:dyDescent="0.25">
      <c r="A14" s="465"/>
      <c r="B14" s="455"/>
      <c r="C14" s="237" t="s">
        <v>533</v>
      </c>
      <c r="D14" s="237" t="s">
        <v>534</v>
      </c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61"/>
      <c r="W14" s="208"/>
      <c r="X14" s="208"/>
      <c r="Y14" s="208"/>
      <c r="Z14" s="208"/>
    </row>
    <row r="15" spans="1:26" ht="19.5" customHeight="1" thickBot="1" x14ac:dyDescent="0.3">
      <c r="A15" s="238"/>
      <c r="B15" s="238"/>
      <c r="C15" s="238"/>
      <c r="D15" s="238"/>
      <c r="E15" s="238"/>
      <c r="F15" s="238"/>
      <c r="G15" s="239"/>
      <c r="H15" s="239"/>
      <c r="I15" s="239"/>
      <c r="J15" s="239"/>
      <c r="K15" s="239"/>
      <c r="L15" s="239"/>
      <c r="M15" s="239"/>
      <c r="N15" s="239"/>
      <c r="O15" s="240"/>
      <c r="P15" s="240"/>
      <c r="Q15" s="240"/>
      <c r="R15" s="240"/>
      <c r="S15" s="240"/>
      <c r="T15" s="240"/>
      <c r="U15" s="240"/>
      <c r="V15" s="240"/>
      <c r="W15" s="209"/>
      <c r="X15" s="209"/>
      <c r="Y15" s="209"/>
      <c r="Z15" s="209"/>
    </row>
    <row r="16" spans="1:26" ht="19.5" customHeight="1" x14ac:dyDescent="0.2">
      <c r="A16" s="462">
        <v>1</v>
      </c>
      <c r="B16" s="463" t="str">
        <f>RESUMO!B17</f>
        <v>ADMINISTRAÇÃO LOCAL</v>
      </c>
      <c r="C16" s="463" t="e">
        <f>VLOOKUP(B16,RESUMO!$B$17:$E$65,4,FALSE)</f>
        <v>#DIV/0!</v>
      </c>
      <c r="D16" s="426" t="e">
        <f>VLOOKUP(B16,RESUMO!$B$17:$E$65,3,FALSE)</f>
        <v>#VALUE!</v>
      </c>
      <c r="E16" s="38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1"/>
      <c r="X16" s="211"/>
      <c r="Y16" s="209"/>
      <c r="Z16" s="209"/>
    </row>
    <row r="17" spans="1:26" ht="19.5" customHeight="1" thickBot="1" x14ac:dyDescent="0.25">
      <c r="A17" s="425"/>
      <c r="B17" s="425"/>
      <c r="C17" s="428"/>
      <c r="D17" s="425"/>
      <c r="E17" s="241" t="e">
        <f>E16*$D$16</f>
        <v>#VALUE!</v>
      </c>
      <c r="F17" s="241" t="e">
        <f t="shared" ref="F17:V17" si="0">F16*$D$16</f>
        <v>#VALUE!</v>
      </c>
      <c r="G17" s="241" t="e">
        <f t="shared" si="0"/>
        <v>#VALUE!</v>
      </c>
      <c r="H17" s="241" t="e">
        <f t="shared" si="0"/>
        <v>#VALUE!</v>
      </c>
      <c r="I17" s="241" t="e">
        <f t="shared" si="0"/>
        <v>#VALUE!</v>
      </c>
      <c r="J17" s="241" t="e">
        <f t="shared" si="0"/>
        <v>#VALUE!</v>
      </c>
      <c r="K17" s="241" t="e">
        <f t="shared" si="0"/>
        <v>#VALUE!</v>
      </c>
      <c r="L17" s="241" t="e">
        <f t="shared" si="0"/>
        <v>#VALUE!</v>
      </c>
      <c r="M17" s="241" t="e">
        <f t="shared" si="0"/>
        <v>#VALUE!</v>
      </c>
      <c r="N17" s="241" t="e">
        <f t="shared" si="0"/>
        <v>#VALUE!</v>
      </c>
      <c r="O17" s="241" t="e">
        <f t="shared" si="0"/>
        <v>#VALUE!</v>
      </c>
      <c r="P17" s="241" t="e">
        <f t="shared" si="0"/>
        <v>#VALUE!</v>
      </c>
      <c r="Q17" s="241" t="e">
        <f t="shared" si="0"/>
        <v>#VALUE!</v>
      </c>
      <c r="R17" s="241" t="e">
        <f t="shared" si="0"/>
        <v>#VALUE!</v>
      </c>
      <c r="S17" s="241" t="e">
        <f t="shared" si="0"/>
        <v>#VALUE!</v>
      </c>
      <c r="T17" s="241" t="e">
        <f t="shared" si="0"/>
        <v>#VALUE!</v>
      </c>
      <c r="U17" s="241" t="e">
        <f t="shared" si="0"/>
        <v>#VALUE!</v>
      </c>
      <c r="V17" s="241" t="e">
        <f t="shared" si="0"/>
        <v>#VALUE!</v>
      </c>
      <c r="W17" s="211"/>
      <c r="X17" s="212"/>
      <c r="Y17" s="212"/>
      <c r="Z17" s="212"/>
    </row>
    <row r="18" spans="1:26" ht="19.5" customHeight="1" x14ac:dyDescent="0.2">
      <c r="A18" s="427">
        <v>2</v>
      </c>
      <c r="B18" s="429" t="str">
        <f>RESUMO!B19</f>
        <v>VESTIÁRIOS E VIVÊNCIA</v>
      </c>
      <c r="C18" s="422" t="e">
        <f>VLOOKUP(B18,RESUMO!$B$17:$E$65,4,FALSE)</f>
        <v>#DIV/0!</v>
      </c>
      <c r="D18" s="426" t="e">
        <f>VLOOKUP(B18,RESUMO!$B$17:$E$65,3,FALSE)</f>
        <v>#VALUE!</v>
      </c>
      <c r="E18" s="213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5"/>
      <c r="W18" s="211"/>
      <c r="X18" s="211"/>
      <c r="Y18" s="209"/>
      <c r="Z18" s="209"/>
    </row>
    <row r="19" spans="1:26" ht="19.5" customHeight="1" thickBot="1" x14ac:dyDescent="0.25">
      <c r="A19" s="425"/>
      <c r="B19" s="425"/>
      <c r="C19" s="423"/>
      <c r="D19" s="425"/>
      <c r="E19" s="241" t="e">
        <f>E18*$D18</f>
        <v>#VALUE!</v>
      </c>
      <c r="F19" s="241" t="e">
        <f t="shared" ref="F19:V19" si="1">F18*$D18</f>
        <v>#VALUE!</v>
      </c>
      <c r="G19" s="241" t="e">
        <f t="shared" si="1"/>
        <v>#VALUE!</v>
      </c>
      <c r="H19" s="241" t="e">
        <f t="shared" si="1"/>
        <v>#VALUE!</v>
      </c>
      <c r="I19" s="241" t="e">
        <f t="shared" si="1"/>
        <v>#VALUE!</v>
      </c>
      <c r="J19" s="241" t="e">
        <f t="shared" si="1"/>
        <v>#VALUE!</v>
      </c>
      <c r="K19" s="241" t="e">
        <f t="shared" si="1"/>
        <v>#VALUE!</v>
      </c>
      <c r="L19" s="241" t="e">
        <f t="shared" si="1"/>
        <v>#VALUE!</v>
      </c>
      <c r="M19" s="241" t="e">
        <f t="shared" si="1"/>
        <v>#VALUE!</v>
      </c>
      <c r="N19" s="241" t="e">
        <f t="shared" si="1"/>
        <v>#VALUE!</v>
      </c>
      <c r="O19" s="241" t="e">
        <f t="shared" si="1"/>
        <v>#VALUE!</v>
      </c>
      <c r="P19" s="241" t="e">
        <f t="shared" si="1"/>
        <v>#VALUE!</v>
      </c>
      <c r="Q19" s="241" t="e">
        <f t="shared" si="1"/>
        <v>#VALUE!</v>
      </c>
      <c r="R19" s="241" t="e">
        <f t="shared" si="1"/>
        <v>#VALUE!</v>
      </c>
      <c r="S19" s="241" t="e">
        <f t="shared" si="1"/>
        <v>#VALUE!</v>
      </c>
      <c r="T19" s="241" t="e">
        <f t="shared" si="1"/>
        <v>#VALUE!</v>
      </c>
      <c r="U19" s="241" t="e">
        <f t="shared" si="1"/>
        <v>#VALUE!</v>
      </c>
      <c r="V19" s="241" t="e">
        <f t="shared" si="1"/>
        <v>#VALUE!</v>
      </c>
      <c r="W19" s="211"/>
      <c r="X19" s="212"/>
      <c r="Y19" s="209"/>
      <c r="Z19" s="209"/>
    </row>
    <row r="20" spans="1:26" ht="19.5" customHeight="1" x14ac:dyDescent="0.2">
      <c r="A20" s="427">
        <v>3</v>
      </c>
      <c r="B20" s="450" t="str">
        <f>RESUMO!B21</f>
        <v>GINÁSIO DE ESPORTES</v>
      </c>
      <c r="C20" s="424" t="e">
        <f>VLOOKUP(B20,RESUMO!$B$17:$E$65,4,FALSE)</f>
        <v>#DIV/0!</v>
      </c>
      <c r="D20" s="426" t="e">
        <f>VLOOKUP(B20,RESUMO!$B$17:$E$65,3,FALSE)</f>
        <v>#VALUE!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5"/>
      <c r="W20" s="211"/>
      <c r="X20" s="211"/>
      <c r="Y20" s="209"/>
      <c r="Z20" s="209"/>
    </row>
    <row r="21" spans="1:26" ht="19.5" customHeight="1" thickBot="1" x14ac:dyDescent="0.25">
      <c r="A21" s="425"/>
      <c r="B21" s="451"/>
      <c r="C21" s="428"/>
      <c r="D21" s="425"/>
      <c r="E21" s="241" t="e">
        <f>E20*$D20</f>
        <v>#VALUE!</v>
      </c>
      <c r="F21" s="241" t="e">
        <f t="shared" ref="F21:V21" si="2">F20*$D20</f>
        <v>#VALUE!</v>
      </c>
      <c r="G21" s="241" t="e">
        <f t="shared" si="2"/>
        <v>#VALUE!</v>
      </c>
      <c r="H21" s="241" t="e">
        <f t="shared" si="2"/>
        <v>#VALUE!</v>
      </c>
      <c r="I21" s="241" t="e">
        <f t="shared" si="2"/>
        <v>#VALUE!</v>
      </c>
      <c r="J21" s="241" t="e">
        <f t="shared" si="2"/>
        <v>#VALUE!</v>
      </c>
      <c r="K21" s="241" t="e">
        <f t="shared" si="2"/>
        <v>#VALUE!</v>
      </c>
      <c r="L21" s="241" t="e">
        <f t="shared" si="2"/>
        <v>#VALUE!</v>
      </c>
      <c r="M21" s="241" t="e">
        <f t="shared" si="2"/>
        <v>#VALUE!</v>
      </c>
      <c r="N21" s="241" t="e">
        <f t="shared" si="2"/>
        <v>#VALUE!</v>
      </c>
      <c r="O21" s="241" t="e">
        <f t="shared" si="2"/>
        <v>#VALUE!</v>
      </c>
      <c r="P21" s="241" t="e">
        <f t="shared" si="2"/>
        <v>#VALUE!</v>
      </c>
      <c r="Q21" s="241" t="e">
        <f t="shared" si="2"/>
        <v>#VALUE!</v>
      </c>
      <c r="R21" s="241" t="e">
        <f t="shared" si="2"/>
        <v>#VALUE!</v>
      </c>
      <c r="S21" s="241" t="e">
        <f t="shared" si="2"/>
        <v>#VALUE!</v>
      </c>
      <c r="T21" s="241" t="e">
        <f t="shared" si="2"/>
        <v>#VALUE!</v>
      </c>
      <c r="U21" s="241" t="e">
        <f t="shared" si="2"/>
        <v>#VALUE!</v>
      </c>
      <c r="V21" s="241" t="e">
        <f t="shared" si="2"/>
        <v>#VALUE!</v>
      </c>
      <c r="W21" s="211"/>
      <c r="X21" s="212"/>
      <c r="Y21" s="209"/>
      <c r="Z21" s="209"/>
    </row>
    <row r="22" spans="1:26" ht="19.5" customHeight="1" x14ac:dyDescent="0.2">
      <c r="A22" s="427">
        <v>4</v>
      </c>
      <c r="B22" s="429" t="str">
        <f>RESUMO!B23</f>
        <v>PQ LINEAR</v>
      </c>
      <c r="C22" s="422" t="e">
        <f>VLOOKUP(B22,RESUMO!$B$17:$E$65,4,FALSE)</f>
        <v>#DIV/0!</v>
      </c>
      <c r="D22" s="426" t="e">
        <f>VLOOKUP(B22,RESUMO!$B$17:$E$65,3,FALSE)</f>
        <v>#VALUE!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5"/>
      <c r="W22" s="211"/>
      <c r="X22" s="211"/>
      <c r="Y22" s="209"/>
      <c r="Z22" s="209"/>
    </row>
    <row r="23" spans="1:26" ht="19.5" customHeight="1" thickBot="1" x14ac:dyDescent="0.25">
      <c r="A23" s="425"/>
      <c r="B23" s="425"/>
      <c r="C23" s="423"/>
      <c r="D23" s="425"/>
      <c r="E23" s="241" t="e">
        <f>E22*$D22</f>
        <v>#VALUE!</v>
      </c>
      <c r="F23" s="241" t="e">
        <f t="shared" ref="F23:V23" si="3">F22*$D22</f>
        <v>#VALUE!</v>
      </c>
      <c r="G23" s="241" t="e">
        <f t="shared" si="3"/>
        <v>#VALUE!</v>
      </c>
      <c r="H23" s="241" t="e">
        <f t="shared" si="3"/>
        <v>#VALUE!</v>
      </c>
      <c r="I23" s="241" t="e">
        <f t="shared" si="3"/>
        <v>#VALUE!</v>
      </c>
      <c r="J23" s="241" t="e">
        <f t="shared" si="3"/>
        <v>#VALUE!</v>
      </c>
      <c r="K23" s="241" t="e">
        <f t="shared" si="3"/>
        <v>#VALUE!</v>
      </c>
      <c r="L23" s="241" t="e">
        <f t="shared" si="3"/>
        <v>#VALUE!</v>
      </c>
      <c r="M23" s="241" t="e">
        <f t="shared" si="3"/>
        <v>#VALUE!</v>
      </c>
      <c r="N23" s="241" t="e">
        <f t="shared" si="3"/>
        <v>#VALUE!</v>
      </c>
      <c r="O23" s="241" t="e">
        <f t="shared" si="3"/>
        <v>#VALUE!</v>
      </c>
      <c r="P23" s="241" t="e">
        <f t="shared" si="3"/>
        <v>#VALUE!</v>
      </c>
      <c r="Q23" s="241" t="e">
        <f t="shared" si="3"/>
        <v>#VALUE!</v>
      </c>
      <c r="R23" s="241" t="e">
        <f t="shared" si="3"/>
        <v>#VALUE!</v>
      </c>
      <c r="S23" s="241" t="e">
        <f t="shared" si="3"/>
        <v>#VALUE!</v>
      </c>
      <c r="T23" s="241" t="e">
        <f t="shared" si="3"/>
        <v>#VALUE!</v>
      </c>
      <c r="U23" s="241" t="e">
        <f t="shared" si="3"/>
        <v>#VALUE!</v>
      </c>
      <c r="V23" s="241" t="e">
        <f t="shared" si="3"/>
        <v>#VALUE!</v>
      </c>
      <c r="W23" s="211"/>
      <c r="X23" s="212"/>
      <c r="Y23" s="209"/>
      <c r="Z23" s="209"/>
    </row>
    <row r="24" spans="1:26" ht="19.5" customHeight="1" x14ac:dyDescent="0.2">
      <c r="A24" s="427">
        <v>5</v>
      </c>
      <c r="B24" s="429" t="str">
        <f>RESUMO!B25</f>
        <v>PISTA DE CAMINHADA</v>
      </c>
      <c r="C24" s="422" t="e">
        <f>VLOOKUP(B24,RESUMO!$B$17:$E$65,4,FALSE)</f>
        <v>#DIV/0!</v>
      </c>
      <c r="D24" s="426" t="e">
        <f>VLOOKUP(B24,RESUMO!$B$17:$E$65,3,FALSE)</f>
        <v>#VALUE!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5"/>
      <c r="W24" s="211"/>
      <c r="X24" s="211"/>
      <c r="Y24" s="209"/>
      <c r="Z24" s="209"/>
    </row>
    <row r="25" spans="1:26" ht="19.5" customHeight="1" thickBot="1" x14ac:dyDescent="0.25">
      <c r="A25" s="425"/>
      <c r="B25" s="425"/>
      <c r="C25" s="428"/>
      <c r="D25" s="425"/>
      <c r="E25" s="241" t="e">
        <f>E24*$D24</f>
        <v>#VALUE!</v>
      </c>
      <c r="F25" s="241" t="e">
        <f t="shared" ref="F25:V25" si="4">F24*$D24</f>
        <v>#VALUE!</v>
      </c>
      <c r="G25" s="241" t="e">
        <f t="shared" si="4"/>
        <v>#VALUE!</v>
      </c>
      <c r="H25" s="241" t="e">
        <f t="shared" si="4"/>
        <v>#VALUE!</v>
      </c>
      <c r="I25" s="241" t="e">
        <f t="shared" si="4"/>
        <v>#VALUE!</v>
      </c>
      <c r="J25" s="241" t="e">
        <f t="shared" si="4"/>
        <v>#VALUE!</v>
      </c>
      <c r="K25" s="241" t="e">
        <f t="shared" si="4"/>
        <v>#VALUE!</v>
      </c>
      <c r="L25" s="241" t="e">
        <f t="shared" si="4"/>
        <v>#VALUE!</v>
      </c>
      <c r="M25" s="241" t="e">
        <f t="shared" si="4"/>
        <v>#VALUE!</v>
      </c>
      <c r="N25" s="241" t="e">
        <f t="shared" si="4"/>
        <v>#VALUE!</v>
      </c>
      <c r="O25" s="241" t="e">
        <f t="shared" si="4"/>
        <v>#VALUE!</v>
      </c>
      <c r="P25" s="241" t="e">
        <f t="shared" si="4"/>
        <v>#VALUE!</v>
      </c>
      <c r="Q25" s="241" t="e">
        <f t="shared" si="4"/>
        <v>#VALUE!</v>
      </c>
      <c r="R25" s="241" t="e">
        <f t="shared" si="4"/>
        <v>#VALUE!</v>
      </c>
      <c r="S25" s="241" t="e">
        <f t="shared" si="4"/>
        <v>#VALUE!</v>
      </c>
      <c r="T25" s="241" t="e">
        <f t="shared" si="4"/>
        <v>#VALUE!</v>
      </c>
      <c r="U25" s="241" t="e">
        <f t="shared" si="4"/>
        <v>#VALUE!</v>
      </c>
      <c r="V25" s="241" t="e">
        <f t="shared" si="4"/>
        <v>#VALUE!</v>
      </c>
      <c r="W25" s="211"/>
      <c r="X25" s="212"/>
      <c r="Y25" s="209"/>
      <c r="Z25" s="209"/>
    </row>
    <row r="26" spans="1:26" ht="19.5" customHeight="1" x14ac:dyDescent="0.2">
      <c r="A26" s="427">
        <v>6</v>
      </c>
      <c r="B26" s="429" t="str">
        <f>RESUMO!B27</f>
        <v>GRAMA</v>
      </c>
      <c r="C26" s="422" t="e">
        <f>VLOOKUP(B26,RESUMO!$B$17:$E$65,4,FALSE)</f>
        <v>#DIV/0!</v>
      </c>
      <c r="D26" s="426" t="e">
        <f>VLOOKUP(B26,RESUMO!$B$17:$E$65,3,FALSE)</f>
        <v>#VALUE!</v>
      </c>
      <c r="E26" s="213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5"/>
      <c r="W26" s="211"/>
      <c r="X26" s="211"/>
      <c r="Y26" s="209"/>
      <c r="Z26" s="209"/>
    </row>
    <row r="27" spans="1:26" ht="19.5" customHeight="1" thickBot="1" x14ac:dyDescent="0.25">
      <c r="A27" s="425"/>
      <c r="B27" s="425"/>
      <c r="C27" s="423"/>
      <c r="D27" s="425"/>
      <c r="E27" s="241" t="e">
        <f>E26*$D26</f>
        <v>#VALUE!</v>
      </c>
      <c r="F27" s="241" t="e">
        <f t="shared" ref="F27:V27" si="5">F26*$D26</f>
        <v>#VALUE!</v>
      </c>
      <c r="G27" s="241" t="e">
        <f t="shared" si="5"/>
        <v>#VALUE!</v>
      </c>
      <c r="H27" s="241" t="e">
        <f t="shared" si="5"/>
        <v>#VALUE!</v>
      </c>
      <c r="I27" s="241" t="e">
        <f t="shared" si="5"/>
        <v>#VALUE!</v>
      </c>
      <c r="J27" s="241" t="e">
        <f t="shared" si="5"/>
        <v>#VALUE!</v>
      </c>
      <c r="K27" s="241" t="e">
        <f t="shared" si="5"/>
        <v>#VALUE!</v>
      </c>
      <c r="L27" s="241" t="e">
        <f t="shared" si="5"/>
        <v>#VALUE!</v>
      </c>
      <c r="M27" s="241" t="e">
        <f t="shared" si="5"/>
        <v>#VALUE!</v>
      </c>
      <c r="N27" s="241" t="e">
        <f t="shared" si="5"/>
        <v>#VALUE!</v>
      </c>
      <c r="O27" s="241" t="e">
        <f t="shared" si="5"/>
        <v>#VALUE!</v>
      </c>
      <c r="P27" s="241" t="e">
        <f t="shared" si="5"/>
        <v>#VALUE!</v>
      </c>
      <c r="Q27" s="241" t="e">
        <f t="shared" si="5"/>
        <v>#VALUE!</v>
      </c>
      <c r="R27" s="241" t="e">
        <f t="shared" si="5"/>
        <v>#VALUE!</v>
      </c>
      <c r="S27" s="241" t="e">
        <f t="shared" si="5"/>
        <v>#VALUE!</v>
      </c>
      <c r="T27" s="241" t="e">
        <f t="shared" si="5"/>
        <v>#VALUE!</v>
      </c>
      <c r="U27" s="241" t="e">
        <f t="shared" si="5"/>
        <v>#VALUE!</v>
      </c>
      <c r="V27" s="241" t="e">
        <f t="shared" si="5"/>
        <v>#VALUE!</v>
      </c>
      <c r="W27" s="211"/>
      <c r="X27" s="212"/>
      <c r="Y27" s="209"/>
      <c r="Z27" s="209"/>
    </row>
    <row r="28" spans="1:26" ht="19.5" customHeight="1" x14ac:dyDescent="0.2">
      <c r="A28" s="427">
        <v>7</v>
      </c>
      <c r="B28" s="429" t="str">
        <f>RESUMO!B29</f>
        <v>PISO INTERTRAVADO</v>
      </c>
      <c r="C28" s="424" t="e">
        <f>VLOOKUP(B28,RESUMO!$B$17:$E$65,4,FALSE)</f>
        <v>#DIV/0!</v>
      </c>
      <c r="D28" s="426" t="e">
        <f>VLOOKUP(B28,RESUMO!$B$17:$E$65,3,FALSE)</f>
        <v>#VALUE!</v>
      </c>
      <c r="E28" s="213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5"/>
      <c r="W28" s="211"/>
      <c r="X28" s="211"/>
      <c r="Y28" s="209"/>
      <c r="Z28" s="209"/>
    </row>
    <row r="29" spans="1:26" ht="19.5" customHeight="1" thickBot="1" x14ac:dyDescent="0.25">
      <c r="A29" s="425"/>
      <c r="B29" s="425"/>
      <c r="C29" s="428"/>
      <c r="D29" s="425"/>
      <c r="E29" s="241" t="e">
        <f>E28*$D28</f>
        <v>#VALUE!</v>
      </c>
      <c r="F29" s="241" t="e">
        <f t="shared" ref="F29:V29" si="6">F28*$D28</f>
        <v>#VALUE!</v>
      </c>
      <c r="G29" s="241" t="e">
        <f t="shared" si="6"/>
        <v>#VALUE!</v>
      </c>
      <c r="H29" s="241" t="e">
        <f t="shared" si="6"/>
        <v>#VALUE!</v>
      </c>
      <c r="I29" s="241" t="e">
        <f t="shared" si="6"/>
        <v>#VALUE!</v>
      </c>
      <c r="J29" s="241" t="e">
        <f t="shared" si="6"/>
        <v>#VALUE!</v>
      </c>
      <c r="K29" s="241" t="e">
        <f t="shared" si="6"/>
        <v>#VALUE!</v>
      </c>
      <c r="L29" s="241" t="e">
        <f t="shared" si="6"/>
        <v>#VALUE!</v>
      </c>
      <c r="M29" s="241" t="e">
        <f t="shared" si="6"/>
        <v>#VALUE!</v>
      </c>
      <c r="N29" s="241" t="e">
        <f t="shared" si="6"/>
        <v>#VALUE!</v>
      </c>
      <c r="O29" s="241" t="e">
        <f t="shared" si="6"/>
        <v>#VALUE!</v>
      </c>
      <c r="P29" s="241" t="e">
        <f t="shared" si="6"/>
        <v>#VALUE!</v>
      </c>
      <c r="Q29" s="241" t="e">
        <f t="shared" si="6"/>
        <v>#VALUE!</v>
      </c>
      <c r="R29" s="241" t="e">
        <f t="shared" si="6"/>
        <v>#VALUE!</v>
      </c>
      <c r="S29" s="241" t="e">
        <f t="shared" si="6"/>
        <v>#VALUE!</v>
      </c>
      <c r="T29" s="241" t="e">
        <f t="shared" si="6"/>
        <v>#VALUE!</v>
      </c>
      <c r="U29" s="241" t="e">
        <f t="shared" si="6"/>
        <v>#VALUE!</v>
      </c>
      <c r="V29" s="241" t="e">
        <f t="shared" si="6"/>
        <v>#VALUE!</v>
      </c>
      <c r="W29" s="211"/>
      <c r="X29" s="212"/>
      <c r="Y29" s="209"/>
      <c r="Z29" s="209"/>
    </row>
    <row r="30" spans="1:26" ht="19.5" customHeight="1" x14ac:dyDescent="0.2">
      <c r="A30" s="427">
        <v>8</v>
      </c>
      <c r="B30" s="429" t="str">
        <f>RESUMO!B31</f>
        <v>STREETBALL</v>
      </c>
      <c r="C30" s="422" t="e">
        <f>VLOOKUP(B30,RESUMO!$B$17:$E$65,4,FALSE)</f>
        <v>#DIV/0!</v>
      </c>
      <c r="D30" s="426" t="e">
        <f>VLOOKUP(B30,RESUMO!$B$17:$E$65,3,FALSE)</f>
        <v>#VALUE!</v>
      </c>
      <c r="E30" s="213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5"/>
      <c r="W30" s="211"/>
      <c r="X30" s="211"/>
      <c r="Y30" s="209"/>
      <c r="Z30" s="209"/>
    </row>
    <row r="31" spans="1:26" ht="19.5" customHeight="1" thickBot="1" x14ac:dyDescent="0.25">
      <c r="A31" s="425"/>
      <c r="B31" s="425"/>
      <c r="C31" s="423"/>
      <c r="D31" s="425"/>
      <c r="E31" s="241" t="e">
        <f>E30*$D30</f>
        <v>#VALUE!</v>
      </c>
      <c r="F31" s="241" t="e">
        <f t="shared" ref="F31:V31" si="7">F30*$D30</f>
        <v>#VALUE!</v>
      </c>
      <c r="G31" s="241" t="e">
        <f t="shared" si="7"/>
        <v>#VALUE!</v>
      </c>
      <c r="H31" s="241" t="e">
        <f t="shared" si="7"/>
        <v>#VALUE!</v>
      </c>
      <c r="I31" s="241" t="e">
        <f t="shared" si="7"/>
        <v>#VALUE!</v>
      </c>
      <c r="J31" s="241" t="e">
        <f t="shared" si="7"/>
        <v>#VALUE!</v>
      </c>
      <c r="K31" s="241" t="e">
        <f t="shared" si="7"/>
        <v>#VALUE!</v>
      </c>
      <c r="L31" s="241" t="e">
        <f t="shared" si="7"/>
        <v>#VALUE!</v>
      </c>
      <c r="M31" s="241" t="e">
        <f t="shared" si="7"/>
        <v>#VALUE!</v>
      </c>
      <c r="N31" s="241" t="e">
        <f t="shared" si="7"/>
        <v>#VALUE!</v>
      </c>
      <c r="O31" s="241" t="e">
        <f t="shared" si="7"/>
        <v>#VALUE!</v>
      </c>
      <c r="P31" s="241" t="e">
        <f t="shared" si="7"/>
        <v>#VALUE!</v>
      </c>
      <c r="Q31" s="241" t="e">
        <f t="shared" si="7"/>
        <v>#VALUE!</v>
      </c>
      <c r="R31" s="241" t="e">
        <f t="shared" si="7"/>
        <v>#VALUE!</v>
      </c>
      <c r="S31" s="241" t="e">
        <f t="shared" si="7"/>
        <v>#VALUE!</v>
      </c>
      <c r="T31" s="241" t="e">
        <f t="shared" si="7"/>
        <v>#VALUE!</v>
      </c>
      <c r="U31" s="241" t="e">
        <f t="shared" si="7"/>
        <v>#VALUE!</v>
      </c>
      <c r="V31" s="241" t="e">
        <f t="shared" si="7"/>
        <v>#VALUE!</v>
      </c>
      <c r="W31" s="211"/>
      <c r="X31" s="212"/>
      <c r="Y31" s="209"/>
      <c r="Z31" s="209"/>
    </row>
    <row r="32" spans="1:26" ht="19.5" customHeight="1" x14ac:dyDescent="0.2">
      <c r="A32" s="427">
        <v>9</v>
      </c>
      <c r="B32" s="429" t="str">
        <f>RESUMO!B33</f>
        <v>QUADRA DE BASQUETE</v>
      </c>
      <c r="C32" s="422" t="e">
        <f>VLOOKUP(B32,RESUMO!$B$17:$E$65,4,FALSE)</f>
        <v>#DIV/0!</v>
      </c>
      <c r="D32" s="426" t="e">
        <f>VLOOKUP(B32,RESUMO!$B$17:$E$65,3,FALSE)</f>
        <v>#VALUE!</v>
      </c>
      <c r="E32" s="213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5"/>
      <c r="W32" s="211"/>
      <c r="X32" s="211"/>
      <c r="Y32" s="209"/>
      <c r="Z32" s="209"/>
    </row>
    <row r="33" spans="1:26" ht="19.5" customHeight="1" thickBot="1" x14ac:dyDescent="0.25">
      <c r="A33" s="425"/>
      <c r="B33" s="425"/>
      <c r="C33" s="423"/>
      <c r="D33" s="425"/>
      <c r="E33" s="241" t="e">
        <f>E32*$D32</f>
        <v>#VALUE!</v>
      </c>
      <c r="F33" s="241" t="e">
        <f t="shared" ref="F33:V33" si="8">F32*$D32</f>
        <v>#VALUE!</v>
      </c>
      <c r="G33" s="241" t="e">
        <f t="shared" si="8"/>
        <v>#VALUE!</v>
      </c>
      <c r="H33" s="241" t="e">
        <f t="shared" si="8"/>
        <v>#VALUE!</v>
      </c>
      <c r="I33" s="241" t="e">
        <f t="shared" si="8"/>
        <v>#VALUE!</v>
      </c>
      <c r="J33" s="241" t="e">
        <f t="shared" si="8"/>
        <v>#VALUE!</v>
      </c>
      <c r="K33" s="241" t="e">
        <f t="shared" si="8"/>
        <v>#VALUE!</v>
      </c>
      <c r="L33" s="241" t="e">
        <f t="shared" si="8"/>
        <v>#VALUE!</v>
      </c>
      <c r="M33" s="241" t="e">
        <f t="shared" si="8"/>
        <v>#VALUE!</v>
      </c>
      <c r="N33" s="241" t="e">
        <f t="shared" si="8"/>
        <v>#VALUE!</v>
      </c>
      <c r="O33" s="241" t="e">
        <f t="shared" si="8"/>
        <v>#VALUE!</v>
      </c>
      <c r="P33" s="241" t="e">
        <f t="shared" si="8"/>
        <v>#VALUE!</v>
      </c>
      <c r="Q33" s="241" t="e">
        <f t="shared" si="8"/>
        <v>#VALUE!</v>
      </c>
      <c r="R33" s="241" t="e">
        <f t="shared" si="8"/>
        <v>#VALUE!</v>
      </c>
      <c r="S33" s="241" t="e">
        <f t="shared" si="8"/>
        <v>#VALUE!</v>
      </c>
      <c r="T33" s="241" t="e">
        <f t="shared" si="8"/>
        <v>#VALUE!</v>
      </c>
      <c r="U33" s="241" t="e">
        <f t="shared" si="8"/>
        <v>#VALUE!</v>
      </c>
      <c r="V33" s="241" t="e">
        <f t="shared" si="8"/>
        <v>#VALUE!</v>
      </c>
      <c r="W33" s="211"/>
      <c r="X33" s="212"/>
      <c r="Y33" s="209"/>
      <c r="Z33" s="209"/>
    </row>
    <row r="34" spans="1:26" ht="19.5" customHeight="1" x14ac:dyDescent="0.2">
      <c r="A34" s="427">
        <v>10</v>
      </c>
      <c r="B34" s="429" t="str">
        <f>RESUMO!B35</f>
        <v>QUADRA DE VOLEI</v>
      </c>
      <c r="C34" s="424" t="e">
        <f>VLOOKUP(B34,RESUMO!$B$17:$E$65,4,FALSE)</f>
        <v>#DIV/0!</v>
      </c>
      <c r="D34" s="426" t="e">
        <f>VLOOKUP(B34,RESUMO!$B$17:$E$65,3,FALSE)</f>
        <v>#VALUE!</v>
      </c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5"/>
      <c r="W34" s="211"/>
      <c r="X34" s="212"/>
      <c r="Y34" s="209"/>
      <c r="Z34" s="209"/>
    </row>
    <row r="35" spans="1:26" ht="19.5" customHeight="1" thickBot="1" x14ac:dyDescent="0.25">
      <c r="A35" s="425"/>
      <c r="B35" s="425"/>
      <c r="C35" s="428"/>
      <c r="D35" s="425"/>
      <c r="E35" s="241" t="e">
        <f>E34*$D34</f>
        <v>#VALUE!</v>
      </c>
      <c r="F35" s="241" t="e">
        <f t="shared" ref="F35:V35" si="9">F34*$D34</f>
        <v>#VALUE!</v>
      </c>
      <c r="G35" s="241" t="e">
        <f t="shared" si="9"/>
        <v>#VALUE!</v>
      </c>
      <c r="H35" s="241" t="e">
        <f t="shared" si="9"/>
        <v>#VALUE!</v>
      </c>
      <c r="I35" s="241" t="e">
        <f t="shared" si="9"/>
        <v>#VALUE!</v>
      </c>
      <c r="J35" s="241" t="e">
        <f t="shared" si="9"/>
        <v>#VALUE!</v>
      </c>
      <c r="K35" s="241" t="e">
        <f t="shared" si="9"/>
        <v>#VALUE!</v>
      </c>
      <c r="L35" s="241" t="e">
        <f t="shared" si="9"/>
        <v>#VALUE!</v>
      </c>
      <c r="M35" s="241" t="e">
        <f t="shared" si="9"/>
        <v>#VALUE!</v>
      </c>
      <c r="N35" s="241" t="e">
        <f t="shared" si="9"/>
        <v>#VALUE!</v>
      </c>
      <c r="O35" s="241" t="e">
        <f t="shared" si="9"/>
        <v>#VALUE!</v>
      </c>
      <c r="P35" s="241" t="e">
        <f t="shared" si="9"/>
        <v>#VALUE!</v>
      </c>
      <c r="Q35" s="241" t="e">
        <f t="shared" si="9"/>
        <v>#VALUE!</v>
      </c>
      <c r="R35" s="241" t="e">
        <f t="shared" si="9"/>
        <v>#VALUE!</v>
      </c>
      <c r="S35" s="241" t="e">
        <f t="shared" si="9"/>
        <v>#VALUE!</v>
      </c>
      <c r="T35" s="241" t="e">
        <f t="shared" si="9"/>
        <v>#VALUE!</v>
      </c>
      <c r="U35" s="241" t="e">
        <f t="shared" si="9"/>
        <v>#VALUE!</v>
      </c>
      <c r="V35" s="241" t="e">
        <f t="shared" si="9"/>
        <v>#VALUE!</v>
      </c>
      <c r="W35" s="211"/>
      <c r="X35" s="212"/>
      <c r="Y35" s="209"/>
      <c r="Z35" s="209"/>
    </row>
    <row r="36" spans="1:26" ht="19.5" customHeight="1" x14ac:dyDescent="0.2">
      <c r="A36" s="427">
        <v>11</v>
      </c>
      <c r="B36" s="429" t="str">
        <f>RESUMO!B37</f>
        <v>QUADRA DE FUTSAL</v>
      </c>
      <c r="C36" s="422" t="e">
        <f>VLOOKUP(B36,RESUMO!$B$17:$E$65,4,FALSE)</f>
        <v>#DIV/0!</v>
      </c>
      <c r="D36" s="426" t="e">
        <f>VLOOKUP(B36,RESUMO!$B$17:$E$65,3,FALSE)</f>
        <v>#VALUE!</v>
      </c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5"/>
      <c r="W36" s="211"/>
      <c r="X36" s="212"/>
      <c r="Y36" s="209"/>
      <c r="Z36" s="209"/>
    </row>
    <row r="37" spans="1:26" ht="19.5" customHeight="1" thickBot="1" x14ac:dyDescent="0.25">
      <c r="A37" s="425"/>
      <c r="B37" s="425"/>
      <c r="C37" s="423"/>
      <c r="D37" s="425"/>
      <c r="E37" s="241" t="e">
        <f>E36*$D36</f>
        <v>#VALUE!</v>
      </c>
      <c r="F37" s="241" t="e">
        <f t="shared" ref="F37:V37" si="10">F36*$D36</f>
        <v>#VALUE!</v>
      </c>
      <c r="G37" s="241" t="e">
        <f t="shared" si="10"/>
        <v>#VALUE!</v>
      </c>
      <c r="H37" s="241" t="e">
        <f t="shared" si="10"/>
        <v>#VALUE!</v>
      </c>
      <c r="I37" s="241" t="e">
        <f t="shared" si="10"/>
        <v>#VALUE!</v>
      </c>
      <c r="J37" s="241" t="e">
        <f t="shared" si="10"/>
        <v>#VALUE!</v>
      </c>
      <c r="K37" s="241" t="e">
        <f t="shared" si="10"/>
        <v>#VALUE!</v>
      </c>
      <c r="L37" s="241" t="e">
        <f t="shared" si="10"/>
        <v>#VALUE!</v>
      </c>
      <c r="M37" s="241" t="e">
        <f t="shared" si="10"/>
        <v>#VALUE!</v>
      </c>
      <c r="N37" s="241" t="e">
        <f t="shared" si="10"/>
        <v>#VALUE!</v>
      </c>
      <c r="O37" s="241" t="e">
        <f t="shared" si="10"/>
        <v>#VALUE!</v>
      </c>
      <c r="P37" s="241" t="e">
        <f t="shared" si="10"/>
        <v>#VALUE!</v>
      </c>
      <c r="Q37" s="241" t="e">
        <f t="shared" si="10"/>
        <v>#VALUE!</v>
      </c>
      <c r="R37" s="241" t="e">
        <f t="shared" si="10"/>
        <v>#VALUE!</v>
      </c>
      <c r="S37" s="241" t="e">
        <f t="shared" si="10"/>
        <v>#VALUE!</v>
      </c>
      <c r="T37" s="241" t="e">
        <f t="shared" si="10"/>
        <v>#VALUE!</v>
      </c>
      <c r="U37" s="241" t="e">
        <f t="shared" si="10"/>
        <v>#VALUE!</v>
      </c>
      <c r="V37" s="241" t="e">
        <f t="shared" si="10"/>
        <v>#VALUE!</v>
      </c>
      <c r="W37" s="211"/>
      <c r="X37" s="212"/>
      <c r="Y37" s="209"/>
      <c r="Z37" s="209"/>
    </row>
    <row r="38" spans="1:26" ht="19.5" customHeight="1" x14ac:dyDescent="0.2">
      <c r="A38" s="427">
        <v>12</v>
      </c>
      <c r="B38" s="429" t="str">
        <f>RESUMO!B39</f>
        <v>PLAYGROUND</v>
      </c>
      <c r="C38" s="422" t="e">
        <f>VLOOKUP(B38,RESUMO!$B$17:$E$65,4,FALSE)</f>
        <v>#DIV/0!</v>
      </c>
      <c r="D38" s="426" t="e">
        <f>VLOOKUP(B38,RESUMO!$B$17:$E$65,3,FALSE)</f>
        <v>#VALUE!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5"/>
      <c r="W38" s="211"/>
      <c r="X38" s="212"/>
      <c r="Y38" s="209"/>
      <c r="Z38" s="209"/>
    </row>
    <row r="39" spans="1:26" ht="19.5" customHeight="1" thickBot="1" x14ac:dyDescent="0.25">
      <c r="A39" s="425"/>
      <c r="B39" s="425"/>
      <c r="C39" s="423"/>
      <c r="D39" s="425"/>
      <c r="E39" s="241" t="e">
        <f>E38*$D38</f>
        <v>#VALUE!</v>
      </c>
      <c r="F39" s="241" t="e">
        <f t="shared" ref="F39:V39" si="11">F38*$D38</f>
        <v>#VALUE!</v>
      </c>
      <c r="G39" s="241" t="e">
        <f t="shared" si="11"/>
        <v>#VALUE!</v>
      </c>
      <c r="H39" s="241" t="e">
        <f t="shared" si="11"/>
        <v>#VALUE!</v>
      </c>
      <c r="I39" s="241" t="e">
        <f t="shared" si="11"/>
        <v>#VALUE!</v>
      </c>
      <c r="J39" s="241" t="e">
        <f t="shared" si="11"/>
        <v>#VALUE!</v>
      </c>
      <c r="K39" s="241" t="e">
        <f t="shared" si="11"/>
        <v>#VALUE!</v>
      </c>
      <c r="L39" s="241" t="e">
        <f t="shared" si="11"/>
        <v>#VALUE!</v>
      </c>
      <c r="M39" s="241" t="e">
        <f t="shared" si="11"/>
        <v>#VALUE!</v>
      </c>
      <c r="N39" s="241" t="e">
        <f t="shared" si="11"/>
        <v>#VALUE!</v>
      </c>
      <c r="O39" s="241" t="e">
        <f t="shared" si="11"/>
        <v>#VALUE!</v>
      </c>
      <c r="P39" s="241" t="e">
        <f t="shared" si="11"/>
        <v>#VALUE!</v>
      </c>
      <c r="Q39" s="241" t="e">
        <f t="shared" si="11"/>
        <v>#VALUE!</v>
      </c>
      <c r="R39" s="241" t="e">
        <f t="shared" si="11"/>
        <v>#VALUE!</v>
      </c>
      <c r="S39" s="241" t="e">
        <f t="shared" si="11"/>
        <v>#VALUE!</v>
      </c>
      <c r="T39" s="241" t="e">
        <f t="shared" si="11"/>
        <v>#VALUE!</v>
      </c>
      <c r="U39" s="241" t="e">
        <f t="shared" si="11"/>
        <v>#VALUE!</v>
      </c>
      <c r="V39" s="241" t="e">
        <f t="shared" si="11"/>
        <v>#VALUE!</v>
      </c>
      <c r="W39" s="211"/>
      <c r="X39" s="212"/>
      <c r="Y39" s="209"/>
      <c r="Z39" s="209"/>
    </row>
    <row r="40" spans="1:26" ht="19.5" customHeight="1" x14ac:dyDescent="0.2">
      <c r="A40" s="427">
        <v>13</v>
      </c>
      <c r="B40" s="429" t="str">
        <f>RESUMO!B41</f>
        <v>EQUIPAMENTOS ESPORTIVOS</v>
      </c>
      <c r="C40" s="424" t="e">
        <f>VLOOKUP(B40,RESUMO!$B$17:$E$65,4,FALSE)</f>
        <v>#DIV/0!</v>
      </c>
      <c r="D40" s="426" t="e">
        <f>VLOOKUP(B40,RESUMO!$B$17:$E$65,3,FALSE)</f>
        <v>#VALUE!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5"/>
      <c r="W40" s="211"/>
      <c r="X40" s="212"/>
      <c r="Y40" s="209"/>
      <c r="Z40" s="209"/>
    </row>
    <row r="41" spans="1:26" ht="19.5" customHeight="1" thickBot="1" x14ac:dyDescent="0.25">
      <c r="A41" s="425"/>
      <c r="B41" s="425"/>
      <c r="C41" s="428"/>
      <c r="D41" s="425"/>
      <c r="E41" s="241" t="e">
        <f>E40*$D40</f>
        <v>#VALUE!</v>
      </c>
      <c r="F41" s="241" t="e">
        <f t="shared" ref="F41:V41" si="12">F40*$D40</f>
        <v>#VALUE!</v>
      </c>
      <c r="G41" s="241" t="e">
        <f t="shared" si="12"/>
        <v>#VALUE!</v>
      </c>
      <c r="H41" s="241" t="e">
        <f t="shared" si="12"/>
        <v>#VALUE!</v>
      </c>
      <c r="I41" s="241" t="e">
        <f t="shared" si="12"/>
        <v>#VALUE!</v>
      </c>
      <c r="J41" s="241" t="e">
        <f t="shared" si="12"/>
        <v>#VALUE!</v>
      </c>
      <c r="K41" s="241" t="e">
        <f t="shared" si="12"/>
        <v>#VALUE!</v>
      </c>
      <c r="L41" s="241" t="e">
        <f t="shared" si="12"/>
        <v>#VALUE!</v>
      </c>
      <c r="M41" s="241" t="e">
        <f t="shared" si="12"/>
        <v>#VALUE!</v>
      </c>
      <c r="N41" s="241" t="e">
        <f t="shared" si="12"/>
        <v>#VALUE!</v>
      </c>
      <c r="O41" s="241" t="e">
        <f t="shared" si="12"/>
        <v>#VALUE!</v>
      </c>
      <c r="P41" s="241" t="e">
        <f t="shared" si="12"/>
        <v>#VALUE!</v>
      </c>
      <c r="Q41" s="241" t="e">
        <f t="shared" si="12"/>
        <v>#VALUE!</v>
      </c>
      <c r="R41" s="241" t="e">
        <f t="shared" si="12"/>
        <v>#VALUE!</v>
      </c>
      <c r="S41" s="241" t="e">
        <f t="shared" si="12"/>
        <v>#VALUE!</v>
      </c>
      <c r="T41" s="241" t="e">
        <f t="shared" si="12"/>
        <v>#VALUE!</v>
      </c>
      <c r="U41" s="241" t="e">
        <f t="shared" si="12"/>
        <v>#VALUE!</v>
      </c>
      <c r="V41" s="241" t="e">
        <f t="shared" si="12"/>
        <v>#VALUE!</v>
      </c>
      <c r="W41" s="211"/>
      <c r="X41" s="212"/>
      <c r="Y41" s="209"/>
      <c r="Z41" s="209"/>
    </row>
    <row r="42" spans="1:26" ht="19.5" customHeight="1" x14ac:dyDescent="0.2">
      <c r="A42" s="427">
        <v>14</v>
      </c>
      <c r="B42" s="429" t="str">
        <f>RESUMO!B43</f>
        <v xml:space="preserve">ESTACIONAMENTO </v>
      </c>
      <c r="C42" s="422" t="e">
        <f>VLOOKUP(B42,RESUMO!$B$17:$E$65,4,FALSE)</f>
        <v>#DIV/0!</v>
      </c>
      <c r="D42" s="426" t="e">
        <f>VLOOKUP(B42,RESUMO!$B$17:$E$65,3,FALSE)</f>
        <v>#VALUE!</v>
      </c>
      <c r="E42" s="213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5"/>
      <c r="W42" s="211"/>
      <c r="X42" s="212"/>
      <c r="Y42" s="209"/>
      <c r="Z42" s="209"/>
    </row>
    <row r="43" spans="1:26" ht="19.5" customHeight="1" thickBot="1" x14ac:dyDescent="0.25">
      <c r="A43" s="425"/>
      <c r="B43" s="423"/>
      <c r="C43" s="428"/>
      <c r="D43" s="425"/>
      <c r="E43" s="241" t="e">
        <f>E42*$D42</f>
        <v>#VALUE!</v>
      </c>
      <c r="F43" s="241" t="e">
        <f t="shared" ref="F43:V43" si="13">F42*$D42</f>
        <v>#VALUE!</v>
      </c>
      <c r="G43" s="241" t="e">
        <f t="shared" si="13"/>
        <v>#VALUE!</v>
      </c>
      <c r="H43" s="241" t="e">
        <f t="shared" si="13"/>
        <v>#VALUE!</v>
      </c>
      <c r="I43" s="241" t="e">
        <f t="shared" si="13"/>
        <v>#VALUE!</v>
      </c>
      <c r="J43" s="241" t="e">
        <f t="shared" si="13"/>
        <v>#VALUE!</v>
      </c>
      <c r="K43" s="241" t="e">
        <f t="shared" si="13"/>
        <v>#VALUE!</v>
      </c>
      <c r="L43" s="241" t="e">
        <f t="shared" si="13"/>
        <v>#VALUE!</v>
      </c>
      <c r="M43" s="241" t="e">
        <f t="shared" si="13"/>
        <v>#VALUE!</v>
      </c>
      <c r="N43" s="241" t="e">
        <f t="shared" si="13"/>
        <v>#VALUE!</v>
      </c>
      <c r="O43" s="241" t="e">
        <f t="shared" si="13"/>
        <v>#VALUE!</v>
      </c>
      <c r="P43" s="241" t="e">
        <f t="shared" si="13"/>
        <v>#VALUE!</v>
      </c>
      <c r="Q43" s="241" t="e">
        <f t="shared" si="13"/>
        <v>#VALUE!</v>
      </c>
      <c r="R43" s="241" t="e">
        <f t="shared" si="13"/>
        <v>#VALUE!</v>
      </c>
      <c r="S43" s="241" t="e">
        <f t="shared" si="13"/>
        <v>#VALUE!</v>
      </c>
      <c r="T43" s="241" t="e">
        <f t="shared" si="13"/>
        <v>#VALUE!</v>
      </c>
      <c r="U43" s="241" t="e">
        <f t="shared" si="13"/>
        <v>#VALUE!</v>
      </c>
      <c r="V43" s="241" t="e">
        <f t="shared" si="13"/>
        <v>#VALUE!</v>
      </c>
      <c r="W43" s="211"/>
      <c r="X43" s="212"/>
      <c r="Y43" s="209"/>
      <c r="Z43" s="209"/>
    </row>
    <row r="44" spans="1:26" ht="19.5" customHeight="1" x14ac:dyDescent="0.2">
      <c r="A44" s="427">
        <v>15</v>
      </c>
      <c r="B44" s="424" t="str">
        <f>RESUMO!B45</f>
        <v>PASSEIO</v>
      </c>
      <c r="C44" s="422" t="e">
        <f>VLOOKUP(B44,RESUMO!$B$17:$E$65,4,FALSE)</f>
        <v>#DIV/0!</v>
      </c>
      <c r="D44" s="426" t="e">
        <f>VLOOKUP(B44,RESUMO!$B$17:$E$65,3,FALSE)</f>
        <v>#VALUE!</v>
      </c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5"/>
      <c r="W44" s="211"/>
      <c r="X44" s="212"/>
      <c r="Y44" s="209"/>
      <c r="Z44" s="209"/>
    </row>
    <row r="45" spans="1:26" ht="19.5" customHeight="1" thickBot="1" x14ac:dyDescent="0.25">
      <c r="A45" s="428"/>
      <c r="B45" s="425"/>
      <c r="C45" s="423"/>
      <c r="D45" s="425"/>
      <c r="E45" s="241" t="e">
        <f>E44*$D44</f>
        <v>#VALUE!</v>
      </c>
      <c r="F45" s="241" t="e">
        <f t="shared" ref="F45:V45" si="14">F44*$D44</f>
        <v>#VALUE!</v>
      </c>
      <c r="G45" s="241" t="e">
        <f t="shared" si="14"/>
        <v>#VALUE!</v>
      </c>
      <c r="H45" s="241" t="e">
        <f t="shared" si="14"/>
        <v>#VALUE!</v>
      </c>
      <c r="I45" s="241" t="e">
        <f t="shared" si="14"/>
        <v>#VALUE!</v>
      </c>
      <c r="J45" s="241" t="e">
        <f t="shared" si="14"/>
        <v>#VALUE!</v>
      </c>
      <c r="K45" s="241" t="e">
        <f t="shared" si="14"/>
        <v>#VALUE!</v>
      </c>
      <c r="L45" s="241" t="e">
        <f t="shared" si="14"/>
        <v>#VALUE!</v>
      </c>
      <c r="M45" s="241" t="e">
        <f t="shared" si="14"/>
        <v>#VALUE!</v>
      </c>
      <c r="N45" s="241" t="e">
        <f t="shared" si="14"/>
        <v>#VALUE!</v>
      </c>
      <c r="O45" s="241" t="e">
        <f t="shared" si="14"/>
        <v>#VALUE!</v>
      </c>
      <c r="P45" s="241" t="e">
        <f t="shared" si="14"/>
        <v>#VALUE!</v>
      </c>
      <c r="Q45" s="241" t="e">
        <f t="shared" si="14"/>
        <v>#VALUE!</v>
      </c>
      <c r="R45" s="241" t="e">
        <f t="shared" si="14"/>
        <v>#VALUE!</v>
      </c>
      <c r="S45" s="241" t="e">
        <f t="shared" si="14"/>
        <v>#VALUE!</v>
      </c>
      <c r="T45" s="241" t="e">
        <f t="shared" si="14"/>
        <v>#VALUE!</v>
      </c>
      <c r="U45" s="241" t="e">
        <f t="shared" si="14"/>
        <v>#VALUE!</v>
      </c>
      <c r="V45" s="241" t="e">
        <f t="shared" si="14"/>
        <v>#VALUE!</v>
      </c>
      <c r="W45" s="211"/>
      <c r="X45" s="212"/>
      <c r="Y45" s="209"/>
      <c r="Z45" s="209"/>
    </row>
    <row r="46" spans="1:26" ht="19.5" customHeight="1" x14ac:dyDescent="0.2">
      <c r="A46" s="427">
        <v>16</v>
      </c>
      <c r="B46" s="429" t="str">
        <f>RESUMO!B47</f>
        <v>CABINE PRIMÁRIA</v>
      </c>
      <c r="C46" s="424" t="e">
        <f>VLOOKUP(B46,RESUMO!$B$17:$E$65,4,FALSE)</f>
        <v>#DIV/0!</v>
      </c>
      <c r="D46" s="426" t="e">
        <f>VLOOKUP(B46,RESUMO!$B$17:$E$65,3,FALSE)</f>
        <v>#VALUE!</v>
      </c>
      <c r="E46" s="213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5"/>
      <c r="W46" s="211"/>
      <c r="X46" s="212"/>
      <c r="Y46" s="209"/>
      <c r="Z46" s="209"/>
    </row>
    <row r="47" spans="1:26" ht="19.5" customHeight="1" thickBot="1" x14ac:dyDescent="0.25">
      <c r="A47" s="428"/>
      <c r="B47" s="428"/>
      <c r="C47" s="428"/>
      <c r="D47" s="425"/>
      <c r="E47" s="241" t="e">
        <f>E46*$D46</f>
        <v>#VALUE!</v>
      </c>
      <c r="F47" s="241" t="e">
        <f t="shared" ref="F47:V47" si="15">F46*$D46</f>
        <v>#VALUE!</v>
      </c>
      <c r="G47" s="241" t="e">
        <f t="shared" si="15"/>
        <v>#VALUE!</v>
      </c>
      <c r="H47" s="241" t="e">
        <f t="shared" si="15"/>
        <v>#VALUE!</v>
      </c>
      <c r="I47" s="241" t="e">
        <f t="shared" si="15"/>
        <v>#VALUE!</v>
      </c>
      <c r="J47" s="241" t="e">
        <f t="shared" si="15"/>
        <v>#VALUE!</v>
      </c>
      <c r="K47" s="241" t="e">
        <f t="shared" si="15"/>
        <v>#VALUE!</v>
      </c>
      <c r="L47" s="241" t="e">
        <f t="shared" si="15"/>
        <v>#VALUE!</v>
      </c>
      <c r="M47" s="241" t="e">
        <f t="shared" si="15"/>
        <v>#VALUE!</v>
      </c>
      <c r="N47" s="241" t="e">
        <f t="shared" si="15"/>
        <v>#VALUE!</v>
      </c>
      <c r="O47" s="241" t="e">
        <f t="shared" si="15"/>
        <v>#VALUE!</v>
      </c>
      <c r="P47" s="241" t="e">
        <f t="shared" si="15"/>
        <v>#VALUE!</v>
      </c>
      <c r="Q47" s="241" t="e">
        <f t="shared" si="15"/>
        <v>#VALUE!</v>
      </c>
      <c r="R47" s="241" t="e">
        <f t="shared" si="15"/>
        <v>#VALUE!</v>
      </c>
      <c r="S47" s="241" t="e">
        <f t="shared" si="15"/>
        <v>#VALUE!</v>
      </c>
      <c r="T47" s="241" t="e">
        <f t="shared" si="15"/>
        <v>#VALUE!</v>
      </c>
      <c r="U47" s="241" t="e">
        <f t="shared" si="15"/>
        <v>#VALUE!</v>
      </c>
      <c r="V47" s="241" t="e">
        <f t="shared" si="15"/>
        <v>#VALUE!</v>
      </c>
      <c r="W47" s="211"/>
      <c r="X47" s="212"/>
      <c r="Y47" s="209"/>
      <c r="Z47" s="209"/>
    </row>
    <row r="48" spans="1:26" ht="19.5" customHeight="1" x14ac:dyDescent="0.2">
      <c r="A48" s="427">
        <v>17</v>
      </c>
      <c r="B48" s="422" t="str">
        <f>RESUMO!B49</f>
        <v>INFRA ELÉTRICA</v>
      </c>
      <c r="C48" s="422" t="e">
        <f>VLOOKUP(B48,RESUMO!$B$17:$E$65,4,FALSE)</f>
        <v>#DIV/0!</v>
      </c>
      <c r="D48" s="426" t="e">
        <f>VLOOKUP(B48,RESUMO!$B$17:$E$65,3,FALSE)</f>
        <v>#VALUE!</v>
      </c>
      <c r="E48" s="213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5"/>
      <c r="W48" s="211"/>
      <c r="X48" s="212"/>
      <c r="Y48" s="209"/>
      <c r="Z48" s="209"/>
    </row>
    <row r="49" spans="1:26" ht="19.5" customHeight="1" thickBot="1" x14ac:dyDescent="0.25">
      <c r="A49" s="428"/>
      <c r="B49" s="425"/>
      <c r="C49" s="428"/>
      <c r="D49" s="425"/>
      <c r="E49" s="241" t="e">
        <f>E48*$D48</f>
        <v>#VALUE!</v>
      </c>
      <c r="F49" s="241" t="e">
        <f t="shared" ref="F49:V49" si="16">F48*$D48</f>
        <v>#VALUE!</v>
      </c>
      <c r="G49" s="241" t="e">
        <f t="shared" si="16"/>
        <v>#VALUE!</v>
      </c>
      <c r="H49" s="241" t="e">
        <f t="shared" si="16"/>
        <v>#VALUE!</v>
      </c>
      <c r="I49" s="241" t="e">
        <f t="shared" si="16"/>
        <v>#VALUE!</v>
      </c>
      <c r="J49" s="241" t="e">
        <f t="shared" si="16"/>
        <v>#VALUE!</v>
      </c>
      <c r="K49" s="241" t="e">
        <f t="shared" si="16"/>
        <v>#VALUE!</v>
      </c>
      <c r="L49" s="241" t="e">
        <f t="shared" si="16"/>
        <v>#VALUE!</v>
      </c>
      <c r="M49" s="241" t="e">
        <f t="shared" si="16"/>
        <v>#VALUE!</v>
      </c>
      <c r="N49" s="241" t="e">
        <f t="shared" si="16"/>
        <v>#VALUE!</v>
      </c>
      <c r="O49" s="241" t="e">
        <f t="shared" si="16"/>
        <v>#VALUE!</v>
      </c>
      <c r="P49" s="241" t="e">
        <f t="shared" si="16"/>
        <v>#VALUE!</v>
      </c>
      <c r="Q49" s="241" t="e">
        <f t="shared" si="16"/>
        <v>#VALUE!</v>
      </c>
      <c r="R49" s="241" t="e">
        <f t="shared" si="16"/>
        <v>#VALUE!</v>
      </c>
      <c r="S49" s="241" t="e">
        <f t="shared" si="16"/>
        <v>#VALUE!</v>
      </c>
      <c r="T49" s="241" t="e">
        <f t="shared" si="16"/>
        <v>#VALUE!</v>
      </c>
      <c r="U49" s="241" t="e">
        <f t="shared" si="16"/>
        <v>#VALUE!</v>
      </c>
      <c r="V49" s="241" t="e">
        <f t="shared" si="16"/>
        <v>#VALUE!</v>
      </c>
      <c r="W49" s="211"/>
      <c r="X49" s="212"/>
      <c r="Y49" s="209"/>
      <c r="Z49" s="209"/>
    </row>
    <row r="50" spans="1:26" ht="19.5" customHeight="1" x14ac:dyDescent="0.2">
      <c r="A50" s="427">
        <v>18</v>
      </c>
      <c r="B50" s="429" t="str">
        <f>RESUMO!B51</f>
        <v>CABEAMENTO</v>
      </c>
      <c r="C50" s="422" t="e">
        <f>VLOOKUP(B50,RESUMO!$B$17:$E$65,4,FALSE)</f>
        <v>#DIV/0!</v>
      </c>
      <c r="D50" s="426" t="e">
        <f>VLOOKUP(B50,RESUMO!$B$17:$E$65,3,FALSE)</f>
        <v>#VALUE!</v>
      </c>
      <c r="E50" s="213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5"/>
      <c r="W50" s="211"/>
      <c r="X50" s="212"/>
      <c r="Y50" s="209"/>
      <c r="Z50" s="209"/>
    </row>
    <row r="51" spans="1:26" ht="19.5" customHeight="1" thickBot="1" x14ac:dyDescent="0.25">
      <c r="A51" s="428"/>
      <c r="B51" s="428"/>
      <c r="C51" s="423"/>
      <c r="D51" s="425"/>
      <c r="E51" s="241" t="e">
        <f>E50*$D50</f>
        <v>#VALUE!</v>
      </c>
      <c r="F51" s="241" t="e">
        <f t="shared" ref="F51:V51" si="17">F50*$D50</f>
        <v>#VALUE!</v>
      </c>
      <c r="G51" s="241" t="e">
        <f t="shared" si="17"/>
        <v>#VALUE!</v>
      </c>
      <c r="H51" s="241" t="e">
        <f t="shared" si="17"/>
        <v>#VALUE!</v>
      </c>
      <c r="I51" s="241" t="e">
        <f t="shared" si="17"/>
        <v>#VALUE!</v>
      </c>
      <c r="J51" s="241" t="e">
        <f t="shared" si="17"/>
        <v>#VALUE!</v>
      </c>
      <c r="K51" s="241" t="e">
        <f t="shared" si="17"/>
        <v>#VALUE!</v>
      </c>
      <c r="L51" s="241" t="e">
        <f t="shared" si="17"/>
        <v>#VALUE!</v>
      </c>
      <c r="M51" s="241" t="e">
        <f t="shared" si="17"/>
        <v>#VALUE!</v>
      </c>
      <c r="N51" s="241" t="e">
        <f t="shared" si="17"/>
        <v>#VALUE!</v>
      </c>
      <c r="O51" s="241" t="e">
        <f t="shared" si="17"/>
        <v>#VALUE!</v>
      </c>
      <c r="P51" s="241" t="e">
        <f t="shared" si="17"/>
        <v>#VALUE!</v>
      </c>
      <c r="Q51" s="241" t="e">
        <f t="shared" si="17"/>
        <v>#VALUE!</v>
      </c>
      <c r="R51" s="241" t="e">
        <f t="shared" si="17"/>
        <v>#VALUE!</v>
      </c>
      <c r="S51" s="241" t="e">
        <f t="shared" si="17"/>
        <v>#VALUE!</v>
      </c>
      <c r="T51" s="241" t="e">
        <f t="shared" si="17"/>
        <v>#VALUE!</v>
      </c>
      <c r="U51" s="241" t="e">
        <f t="shared" si="17"/>
        <v>#VALUE!</v>
      </c>
      <c r="V51" s="241" t="e">
        <f t="shared" si="17"/>
        <v>#VALUE!</v>
      </c>
      <c r="W51" s="211"/>
      <c r="X51" s="212"/>
      <c r="Y51" s="209"/>
      <c r="Z51" s="209"/>
    </row>
    <row r="52" spans="1:26" ht="19.5" customHeight="1" x14ac:dyDescent="0.2">
      <c r="A52" s="427">
        <v>19</v>
      </c>
      <c r="B52" s="422" t="str">
        <f>RESUMO!B53</f>
        <v>SPDA</v>
      </c>
      <c r="C52" s="424" t="e">
        <f>VLOOKUP(B52,RESUMO!$B$17:$E$65,4,FALSE)</f>
        <v>#DIV/0!</v>
      </c>
      <c r="D52" s="426" t="e">
        <f>VLOOKUP(B52,RESUMO!$B$17:$E$65,3,FALSE)</f>
        <v>#VALUE!</v>
      </c>
      <c r="E52" s="213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5"/>
      <c r="W52" s="211"/>
      <c r="X52" s="212"/>
      <c r="Y52" s="209"/>
      <c r="Z52" s="209"/>
    </row>
    <row r="53" spans="1:26" ht="19.5" customHeight="1" thickBot="1" x14ac:dyDescent="0.25">
      <c r="A53" s="428"/>
      <c r="B53" s="425"/>
      <c r="C53" s="423"/>
      <c r="D53" s="425"/>
      <c r="E53" s="241" t="e">
        <f>E52*$D52</f>
        <v>#VALUE!</v>
      </c>
      <c r="F53" s="241" t="e">
        <f t="shared" ref="F53:V53" si="18">F52*$D52</f>
        <v>#VALUE!</v>
      </c>
      <c r="G53" s="241" t="e">
        <f t="shared" si="18"/>
        <v>#VALUE!</v>
      </c>
      <c r="H53" s="241" t="e">
        <f t="shared" si="18"/>
        <v>#VALUE!</v>
      </c>
      <c r="I53" s="241" t="e">
        <f t="shared" si="18"/>
        <v>#VALUE!</v>
      </c>
      <c r="J53" s="241" t="e">
        <f t="shared" si="18"/>
        <v>#VALUE!</v>
      </c>
      <c r="K53" s="241" t="e">
        <f t="shared" si="18"/>
        <v>#VALUE!</v>
      </c>
      <c r="L53" s="241" t="e">
        <f t="shared" si="18"/>
        <v>#VALUE!</v>
      </c>
      <c r="M53" s="241" t="e">
        <f t="shared" si="18"/>
        <v>#VALUE!</v>
      </c>
      <c r="N53" s="241" t="e">
        <f t="shared" si="18"/>
        <v>#VALUE!</v>
      </c>
      <c r="O53" s="241" t="e">
        <f t="shared" si="18"/>
        <v>#VALUE!</v>
      </c>
      <c r="P53" s="241" t="e">
        <f t="shared" si="18"/>
        <v>#VALUE!</v>
      </c>
      <c r="Q53" s="241" t="e">
        <f t="shared" si="18"/>
        <v>#VALUE!</v>
      </c>
      <c r="R53" s="241" t="e">
        <f t="shared" si="18"/>
        <v>#VALUE!</v>
      </c>
      <c r="S53" s="241" t="e">
        <f t="shared" si="18"/>
        <v>#VALUE!</v>
      </c>
      <c r="T53" s="241" t="e">
        <f t="shared" si="18"/>
        <v>#VALUE!</v>
      </c>
      <c r="U53" s="241" t="e">
        <f t="shared" si="18"/>
        <v>#VALUE!</v>
      </c>
      <c r="V53" s="241" t="e">
        <f t="shared" si="18"/>
        <v>#VALUE!</v>
      </c>
      <c r="W53" s="211"/>
      <c r="X53" s="212"/>
      <c r="Y53" s="209"/>
      <c r="Z53" s="209"/>
    </row>
    <row r="54" spans="1:26" ht="19.5" customHeight="1" x14ac:dyDescent="0.2">
      <c r="A54" s="427">
        <v>20</v>
      </c>
      <c r="B54" s="429" t="str">
        <f>RESUMO!B55</f>
        <v>QUADROS DE DISTRIBUIÇÃO</v>
      </c>
      <c r="C54" s="424" t="e">
        <f>VLOOKUP(B54,RESUMO!$B$17:$E$65,4,FALSE)</f>
        <v>#DIV/0!</v>
      </c>
      <c r="D54" s="426" t="e">
        <f>VLOOKUP(B54,RESUMO!$B$17:$E$65,3,FALSE)</f>
        <v>#VALUE!</v>
      </c>
      <c r="E54" s="213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5"/>
      <c r="W54" s="211"/>
      <c r="X54" s="212"/>
      <c r="Y54" s="209"/>
      <c r="Z54" s="209"/>
    </row>
    <row r="55" spans="1:26" ht="19.5" customHeight="1" thickBot="1" x14ac:dyDescent="0.25">
      <c r="A55" s="428"/>
      <c r="B55" s="423"/>
      <c r="C55" s="428"/>
      <c r="D55" s="425"/>
      <c r="E55" s="241" t="e">
        <f>E54*$D54</f>
        <v>#VALUE!</v>
      </c>
      <c r="F55" s="241" t="e">
        <f t="shared" ref="F55:V55" si="19">F54*$D54</f>
        <v>#VALUE!</v>
      </c>
      <c r="G55" s="241" t="e">
        <f t="shared" si="19"/>
        <v>#VALUE!</v>
      </c>
      <c r="H55" s="241" t="e">
        <f t="shared" si="19"/>
        <v>#VALUE!</v>
      </c>
      <c r="I55" s="241" t="e">
        <f t="shared" si="19"/>
        <v>#VALUE!</v>
      </c>
      <c r="J55" s="241" t="e">
        <f t="shared" si="19"/>
        <v>#VALUE!</v>
      </c>
      <c r="K55" s="241" t="e">
        <f t="shared" si="19"/>
        <v>#VALUE!</v>
      </c>
      <c r="L55" s="241" t="e">
        <f t="shared" si="19"/>
        <v>#VALUE!</v>
      </c>
      <c r="M55" s="241" t="e">
        <f t="shared" si="19"/>
        <v>#VALUE!</v>
      </c>
      <c r="N55" s="241" t="e">
        <f t="shared" si="19"/>
        <v>#VALUE!</v>
      </c>
      <c r="O55" s="241" t="e">
        <f t="shared" si="19"/>
        <v>#VALUE!</v>
      </c>
      <c r="P55" s="241" t="e">
        <f t="shared" si="19"/>
        <v>#VALUE!</v>
      </c>
      <c r="Q55" s="241" t="e">
        <f t="shared" si="19"/>
        <v>#VALUE!</v>
      </c>
      <c r="R55" s="241" t="e">
        <f t="shared" si="19"/>
        <v>#VALUE!</v>
      </c>
      <c r="S55" s="241" t="e">
        <f t="shared" si="19"/>
        <v>#VALUE!</v>
      </c>
      <c r="T55" s="241" t="e">
        <f t="shared" si="19"/>
        <v>#VALUE!</v>
      </c>
      <c r="U55" s="241" t="e">
        <f t="shared" si="19"/>
        <v>#VALUE!</v>
      </c>
      <c r="V55" s="241" t="e">
        <f t="shared" si="19"/>
        <v>#VALUE!</v>
      </c>
      <c r="W55" s="211"/>
      <c r="X55" s="212"/>
      <c r="Y55" s="209"/>
      <c r="Z55" s="209"/>
    </row>
    <row r="56" spans="1:26" ht="19.5" customHeight="1" x14ac:dyDescent="0.2">
      <c r="A56" s="427">
        <v>21</v>
      </c>
      <c r="B56" s="424" t="str">
        <f>RESUMO!B57</f>
        <v>ILUMINAÇÃO</v>
      </c>
      <c r="C56" s="422" t="e">
        <f>VLOOKUP(B56,RESUMO!$B$17:$E$65,4,FALSE)</f>
        <v>#DIV/0!</v>
      </c>
      <c r="D56" s="426" t="e">
        <f>VLOOKUP(B56,RESUMO!$B$17:$E$65,3,FALSE)</f>
        <v>#VALUE!</v>
      </c>
      <c r="E56" s="213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5"/>
      <c r="W56" s="211"/>
      <c r="X56" s="212"/>
      <c r="Y56" s="209"/>
      <c r="Z56" s="209"/>
    </row>
    <row r="57" spans="1:26" ht="19.5" customHeight="1" thickBot="1" x14ac:dyDescent="0.25">
      <c r="A57" s="428"/>
      <c r="B57" s="425"/>
      <c r="C57" s="428"/>
      <c r="D57" s="425"/>
      <c r="E57" s="241" t="e">
        <f>E56*$D56</f>
        <v>#VALUE!</v>
      </c>
      <c r="F57" s="241" t="e">
        <f t="shared" ref="F57:V57" si="20">F56*$D56</f>
        <v>#VALUE!</v>
      </c>
      <c r="G57" s="241" t="e">
        <f t="shared" si="20"/>
        <v>#VALUE!</v>
      </c>
      <c r="H57" s="241" t="e">
        <f t="shared" si="20"/>
        <v>#VALUE!</v>
      </c>
      <c r="I57" s="241" t="e">
        <f t="shared" si="20"/>
        <v>#VALUE!</v>
      </c>
      <c r="J57" s="241" t="e">
        <f t="shared" si="20"/>
        <v>#VALUE!</v>
      </c>
      <c r="K57" s="241" t="e">
        <f t="shared" si="20"/>
        <v>#VALUE!</v>
      </c>
      <c r="L57" s="241" t="e">
        <f t="shared" si="20"/>
        <v>#VALUE!</v>
      </c>
      <c r="M57" s="241" t="e">
        <f t="shared" si="20"/>
        <v>#VALUE!</v>
      </c>
      <c r="N57" s="241" t="e">
        <f t="shared" si="20"/>
        <v>#VALUE!</v>
      </c>
      <c r="O57" s="241" t="e">
        <f t="shared" si="20"/>
        <v>#VALUE!</v>
      </c>
      <c r="P57" s="241" t="e">
        <f t="shared" si="20"/>
        <v>#VALUE!</v>
      </c>
      <c r="Q57" s="241" t="e">
        <f t="shared" si="20"/>
        <v>#VALUE!</v>
      </c>
      <c r="R57" s="241" t="e">
        <f t="shared" si="20"/>
        <v>#VALUE!</v>
      </c>
      <c r="S57" s="241" t="e">
        <f t="shared" si="20"/>
        <v>#VALUE!</v>
      </c>
      <c r="T57" s="241" t="e">
        <f t="shared" si="20"/>
        <v>#VALUE!</v>
      </c>
      <c r="U57" s="241" t="e">
        <f t="shared" si="20"/>
        <v>#VALUE!</v>
      </c>
      <c r="V57" s="241" t="e">
        <f t="shared" si="20"/>
        <v>#VALUE!</v>
      </c>
      <c r="W57" s="211"/>
      <c r="X57" s="212"/>
      <c r="Y57" s="209"/>
      <c r="Z57" s="209"/>
    </row>
    <row r="58" spans="1:26" ht="19.5" customHeight="1" x14ac:dyDescent="0.2">
      <c r="A58" s="427">
        <v>22</v>
      </c>
      <c r="B58" s="429" t="str">
        <f>RESUMO!B59</f>
        <v>SERVIÇOS COMPLEMENTARES E LIMPEZA DE OBRA</v>
      </c>
      <c r="C58" s="422" t="e">
        <f>VLOOKUP(B58,RESUMO!$B$17:$E$65,4,FALSE)</f>
        <v>#DIV/0!</v>
      </c>
      <c r="D58" s="426" t="e">
        <f>VLOOKUP(B58,RESUMO!$B$17:$E$65,3,FALSE)</f>
        <v>#VALUE!</v>
      </c>
      <c r="E58" s="213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5"/>
      <c r="W58" s="211"/>
      <c r="X58" s="211"/>
      <c r="Y58" s="209"/>
      <c r="Z58" s="209"/>
    </row>
    <row r="59" spans="1:26" ht="19.5" customHeight="1" thickBot="1" x14ac:dyDescent="0.25">
      <c r="A59" s="428"/>
      <c r="B59" s="423"/>
      <c r="C59" s="423"/>
      <c r="D59" s="425"/>
      <c r="E59" s="241" t="e">
        <f>E58*$D58</f>
        <v>#VALUE!</v>
      </c>
      <c r="F59" s="241" t="e">
        <f t="shared" ref="F59:V59" si="21">F58*$D58</f>
        <v>#VALUE!</v>
      </c>
      <c r="G59" s="241" t="e">
        <f t="shared" si="21"/>
        <v>#VALUE!</v>
      </c>
      <c r="H59" s="241" t="e">
        <f t="shared" si="21"/>
        <v>#VALUE!</v>
      </c>
      <c r="I59" s="241" t="e">
        <f t="shared" si="21"/>
        <v>#VALUE!</v>
      </c>
      <c r="J59" s="241" t="e">
        <f t="shared" si="21"/>
        <v>#VALUE!</v>
      </c>
      <c r="K59" s="241" t="e">
        <f t="shared" si="21"/>
        <v>#VALUE!</v>
      </c>
      <c r="L59" s="241" t="e">
        <f t="shared" si="21"/>
        <v>#VALUE!</v>
      </c>
      <c r="M59" s="241" t="e">
        <f t="shared" si="21"/>
        <v>#VALUE!</v>
      </c>
      <c r="N59" s="241" t="e">
        <f t="shared" si="21"/>
        <v>#VALUE!</v>
      </c>
      <c r="O59" s="241" t="e">
        <f t="shared" si="21"/>
        <v>#VALUE!</v>
      </c>
      <c r="P59" s="241" t="e">
        <f t="shared" si="21"/>
        <v>#VALUE!</v>
      </c>
      <c r="Q59" s="241" t="e">
        <f t="shared" si="21"/>
        <v>#VALUE!</v>
      </c>
      <c r="R59" s="241" t="e">
        <f t="shared" si="21"/>
        <v>#VALUE!</v>
      </c>
      <c r="S59" s="241" t="e">
        <f t="shared" si="21"/>
        <v>#VALUE!</v>
      </c>
      <c r="T59" s="241" t="e">
        <f t="shared" si="21"/>
        <v>#VALUE!</v>
      </c>
      <c r="U59" s="241" t="e">
        <f t="shared" si="21"/>
        <v>#VALUE!</v>
      </c>
      <c r="V59" s="241" t="e">
        <f t="shared" si="21"/>
        <v>#VALUE!</v>
      </c>
      <c r="W59" s="211"/>
      <c r="X59" s="212"/>
      <c r="Y59" s="209"/>
      <c r="Z59" s="209"/>
    </row>
    <row r="60" spans="1:26" ht="19.5" customHeight="1" x14ac:dyDescent="0.2">
      <c r="A60" s="427">
        <v>23</v>
      </c>
      <c r="B60" s="424" t="str">
        <f>RESUMO!B61</f>
        <v xml:space="preserve">PAISAGISMO </v>
      </c>
      <c r="C60" s="422" t="e">
        <f>VLOOKUP(B60,RESUMO!$B$17:$E$65,4,FALSE)</f>
        <v>#DIV/0!</v>
      </c>
      <c r="D60" s="426" t="e">
        <f>VLOOKUP(B60,RESUMO!$B$17:$E$65,3,FALSE)</f>
        <v>#VALUE!</v>
      </c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5"/>
      <c r="W60" s="211"/>
      <c r="X60" s="211"/>
      <c r="Y60" s="209"/>
      <c r="Z60" s="209"/>
    </row>
    <row r="61" spans="1:26" ht="19.5" customHeight="1" thickBot="1" x14ac:dyDescent="0.25">
      <c r="A61" s="428"/>
      <c r="B61" s="425"/>
      <c r="C61" s="423"/>
      <c r="D61" s="425"/>
      <c r="E61" s="241" t="e">
        <f>E60*$D60</f>
        <v>#VALUE!</v>
      </c>
      <c r="F61" s="241" t="e">
        <f t="shared" ref="F61:V61" si="22">F60*$D60</f>
        <v>#VALUE!</v>
      </c>
      <c r="G61" s="241" t="e">
        <f t="shared" si="22"/>
        <v>#VALUE!</v>
      </c>
      <c r="H61" s="241" t="e">
        <f t="shared" si="22"/>
        <v>#VALUE!</v>
      </c>
      <c r="I61" s="241" t="e">
        <f t="shared" si="22"/>
        <v>#VALUE!</v>
      </c>
      <c r="J61" s="241" t="e">
        <f t="shared" si="22"/>
        <v>#VALUE!</v>
      </c>
      <c r="K61" s="241" t="e">
        <f t="shared" si="22"/>
        <v>#VALUE!</v>
      </c>
      <c r="L61" s="241" t="e">
        <f t="shared" si="22"/>
        <v>#VALUE!</v>
      </c>
      <c r="M61" s="241" t="e">
        <f t="shared" si="22"/>
        <v>#VALUE!</v>
      </c>
      <c r="N61" s="241" t="e">
        <f t="shared" si="22"/>
        <v>#VALUE!</v>
      </c>
      <c r="O61" s="241" t="e">
        <f t="shared" si="22"/>
        <v>#VALUE!</v>
      </c>
      <c r="P61" s="241" t="e">
        <f t="shared" si="22"/>
        <v>#VALUE!</v>
      </c>
      <c r="Q61" s="241" t="e">
        <f t="shared" si="22"/>
        <v>#VALUE!</v>
      </c>
      <c r="R61" s="241" t="e">
        <f t="shared" si="22"/>
        <v>#VALUE!</v>
      </c>
      <c r="S61" s="241" t="e">
        <f t="shared" si="22"/>
        <v>#VALUE!</v>
      </c>
      <c r="T61" s="241" t="e">
        <f t="shared" si="22"/>
        <v>#VALUE!</v>
      </c>
      <c r="U61" s="241" t="e">
        <f t="shared" si="22"/>
        <v>#VALUE!</v>
      </c>
      <c r="V61" s="241" t="e">
        <f t="shared" si="22"/>
        <v>#VALUE!</v>
      </c>
      <c r="W61" s="211"/>
      <c r="X61" s="212"/>
      <c r="Y61" s="209"/>
      <c r="Z61" s="209"/>
    </row>
    <row r="62" spans="1:26" ht="19.5" customHeight="1" x14ac:dyDescent="0.2">
      <c r="A62" s="427">
        <v>24</v>
      </c>
      <c r="B62" s="429" t="str">
        <f>RESUMO!B63</f>
        <v xml:space="preserve">ACOMPANHAMENTO TECNICO </v>
      </c>
      <c r="C62" s="422" t="e">
        <f>VLOOKUP(B62,RESUMO!$B$17:$E$65,4,FALSE)</f>
        <v>#DIV/0!</v>
      </c>
      <c r="D62" s="426" t="e">
        <f>VLOOKUP(B62,RESUMO!$B$17:$E$65,3,FALSE)</f>
        <v>#VALUE!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5"/>
      <c r="W62" s="211"/>
      <c r="X62" s="211"/>
      <c r="Y62" s="209"/>
      <c r="Z62" s="209"/>
    </row>
    <row r="63" spans="1:26" ht="19.5" customHeight="1" thickBot="1" x14ac:dyDescent="0.25">
      <c r="A63" s="428"/>
      <c r="B63" s="423"/>
      <c r="C63" s="423"/>
      <c r="D63" s="425"/>
      <c r="E63" s="241" t="e">
        <f>E62*$D62</f>
        <v>#VALUE!</v>
      </c>
      <c r="F63" s="241" t="e">
        <f t="shared" ref="F63:V63" si="23">F62*$D62</f>
        <v>#VALUE!</v>
      </c>
      <c r="G63" s="241" t="e">
        <f t="shared" si="23"/>
        <v>#VALUE!</v>
      </c>
      <c r="H63" s="241" t="e">
        <f t="shared" si="23"/>
        <v>#VALUE!</v>
      </c>
      <c r="I63" s="241" t="e">
        <f t="shared" si="23"/>
        <v>#VALUE!</v>
      </c>
      <c r="J63" s="241" t="e">
        <f t="shared" si="23"/>
        <v>#VALUE!</v>
      </c>
      <c r="K63" s="241" t="e">
        <f t="shared" si="23"/>
        <v>#VALUE!</v>
      </c>
      <c r="L63" s="241" t="e">
        <f t="shared" si="23"/>
        <v>#VALUE!</v>
      </c>
      <c r="M63" s="241" t="e">
        <f t="shared" si="23"/>
        <v>#VALUE!</v>
      </c>
      <c r="N63" s="241" t="e">
        <f t="shared" si="23"/>
        <v>#VALUE!</v>
      </c>
      <c r="O63" s="241" t="e">
        <f t="shared" si="23"/>
        <v>#VALUE!</v>
      </c>
      <c r="P63" s="241" t="e">
        <f t="shared" si="23"/>
        <v>#VALUE!</v>
      </c>
      <c r="Q63" s="241" t="e">
        <f t="shared" si="23"/>
        <v>#VALUE!</v>
      </c>
      <c r="R63" s="241" t="e">
        <f t="shared" si="23"/>
        <v>#VALUE!</v>
      </c>
      <c r="S63" s="241" t="e">
        <f t="shared" si="23"/>
        <v>#VALUE!</v>
      </c>
      <c r="T63" s="241" t="e">
        <f t="shared" si="23"/>
        <v>#VALUE!</v>
      </c>
      <c r="U63" s="241" t="e">
        <f t="shared" si="23"/>
        <v>#VALUE!</v>
      </c>
      <c r="V63" s="241" t="e">
        <f t="shared" si="23"/>
        <v>#VALUE!</v>
      </c>
      <c r="W63" s="211"/>
      <c r="X63" s="212"/>
      <c r="Y63" s="209"/>
      <c r="Z63" s="209"/>
    </row>
    <row r="64" spans="1:26" ht="19.5" customHeight="1" x14ac:dyDescent="0.2">
      <c r="A64" s="427">
        <v>25</v>
      </c>
      <c r="B64" s="424" t="str">
        <f>RESUMO!B65</f>
        <v>DRENAGEM</v>
      </c>
      <c r="C64" s="424" t="e">
        <f>VLOOKUP(B64,RESUMO!$B$17:$E$65,4,FALSE)</f>
        <v>#DIV/0!</v>
      </c>
      <c r="D64" s="426" t="e">
        <f>VLOOKUP(B64,RESUMO!$B$17:$E$65,3,FALSE)</f>
        <v>#VALUE!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5"/>
      <c r="W64" s="211"/>
      <c r="X64" s="211"/>
      <c r="Y64" s="209"/>
      <c r="Z64" s="209"/>
    </row>
    <row r="65" spans="1:26" ht="19.5" customHeight="1" thickBot="1" x14ac:dyDescent="0.25">
      <c r="A65" s="428"/>
      <c r="B65" s="425"/>
      <c r="C65" s="425"/>
      <c r="D65" s="425"/>
      <c r="E65" s="241" t="e">
        <f>E64*$D64</f>
        <v>#VALUE!</v>
      </c>
      <c r="F65" s="241" t="e">
        <f t="shared" ref="F65:V65" si="24">F64*$D64</f>
        <v>#VALUE!</v>
      </c>
      <c r="G65" s="241" t="e">
        <f t="shared" si="24"/>
        <v>#VALUE!</v>
      </c>
      <c r="H65" s="241" t="e">
        <f t="shared" si="24"/>
        <v>#VALUE!</v>
      </c>
      <c r="I65" s="241" t="e">
        <f t="shared" si="24"/>
        <v>#VALUE!</v>
      </c>
      <c r="J65" s="241" t="e">
        <f t="shared" si="24"/>
        <v>#VALUE!</v>
      </c>
      <c r="K65" s="241" t="e">
        <f t="shared" si="24"/>
        <v>#VALUE!</v>
      </c>
      <c r="L65" s="241" t="e">
        <f t="shared" si="24"/>
        <v>#VALUE!</v>
      </c>
      <c r="M65" s="241" t="e">
        <f t="shared" si="24"/>
        <v>#VALUE!</v>
      </c>
      <c r="N65" s="241" t="e">
        <f t="shared" si="24"/>
        <v>#VALUE!</v>
      </c>
      <c r="O65" s="241" t="e">
        <f t="shared" si="24"/>
        <v>#VALUE!</v>
      </c>
      <c r="P65" s="241" t="e">
        <f t="shared" si="24"/>
        <v>#VALUE!</v>
      </c>
      <c r="Q65" s="241" t="e">
        <f t="shared" si="24"/>
        <v>#VALUE!</v>
      </c>
      <c r="R65" s="241" t="e">
        <f t="shared" si="24"/>
        <v>#VALUE!</v>
      </c>
      <c r="S65" s="241" t="e">
        <f t="shared" si="24"/>
        <v>#VALUE!</v>
      </c>
      <c r="T65" s="241" t="e">
        <f t="shared" si="24"/>
        <v>#VALUE!</v>
      </c>
      <c r="U65" s="241" t="e">
        <f t="shared" si="24"/>
        <v>#VALUE!</v>
      </c>
      <c r="V65" s="241" t="e">
        <f t="shared" si="24"/>
        <v>#VALUE!</v>
      </c>
      <c r="W65" s="211"/>
      <c r="X65" s="212"/>
      <c r="Y65" s="209"/>
      <c r="Z65" s="209"/>
    </row>
    <row r="66" spans="1:26" ht="19.5" customHeight="1" thickBot="1" x14ac:dyDescent="0.3">
      <c r="A66" s="242"/>
      <c r="B66" s="243"/>
      <c r="C66" s="244"/>
      <c r="D66" s="244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09"/>
      <c r="X66" s="209"/>
      <c r="Y66" s="209"/>
      <c r="Z66" s="209"/>
    </row>
    <row r="67" spans="1:26" ht="19.5" customHeight="1" x14ac:dyDescent="0.2">
      <c r="A67" s="447"/>
      <c r="B67" s="448" t="s">
        <v>953</v>
      </c>
      <c r="C67" s="449" t="e">
        <f>SUM(C16:C65)</f>
        <v>#DIV/0!</v>
      </c>
      <c r="D67" s="426" t="e">
        <f>SUM(D16:D65)</f>
        <v>#VALUE!</v>
      </c>
      <c r="E67" s="430" t="e">
        <f>E17+E19+E21+E23+E25+E27+E29+E31+E33+E35+E37+E39+E41+E43+E45+E47+E49+E51+E53+E55+E57+E59+E61+E63+E65</f>
        <v>#VALUE!</v>
      </c>
      <c r="F67" s="430" t="e">
        <f t="shared" ref="F67:V67" si="25">F17+F19+F21+F23+F25+F27+F29+F31+F33+F35+F37+F39+F41+F43+F45+F47+F49+F51+F53+F55+F57+F59+F61+F63+F65</f>
        <v>#VALUE!</v>
      </c>
      <c r="G67" s="430" t="e">
        <f t="shared" si="25"/>
        <v>#VALUE!</v>
      </c>
      <c r="H67" s="430" t="e">
        <f t="shared" si="25"/>
        <v>#VALUE!</v>
      </c>
      <c r="I67" s="430" t="e">
        <f t="shared" si="25"/>
        <v>#VALUE!</v>
      </c>
      <c r="J67" s="430" t="e">
        <f t="shared" si="25"/>
        <v>#VALUE!</v>
      </c>
      <c r="K67" s="430" t="e">
        <f t="shared" si="25"/>
        <v>#VALUE!</v>
      </c>
      <c r="L67" s="430" t="e">
        <f t="shared" si="25"/>
        <v>#VALUE!</v>
      </c>
      <c r="M67" s="430" t="e">
        <f t="shared" si="25"/>
        <v>#VALUE!</v>
      </c>
      <c r="N67" s="430" t="e">
        <f t="shared" si="25"/>
        <v>#VALUE!</v>
      </c>
      <c r="O67" s="430" t="e">
        <f t="shared" si="25"/>
        <v>#VALUE!</v>
      </c>
      <c r="P67" s="430" t="e">
        <f t="shared" si="25"/>
        <v>#VALUE!</v>
      </c>
      <c r="Q67" s="430" t="e">
        <f t="shared" si="25"/>
        <v>#VALUE!</v>
      </c>
      <c r="R67" s="430" t="e">
        <f>R17+R19+R21+R23+R25+R27+R29+R31+R33+R35+R37+R39+R41+R43+R45+R47+R49+R51+R53+R55+R57+R59+R61+R63+R65</f>
        <v>#VALUE!</v>
      </c>
      <c r="S67" s="430" t="e">
        <f t="shared" si="25"/>
        <v>#VALUE!</v>
      </c>
      <c r="T67" s="430" t="e">
        <f t="shared" si="25"/>
        <v>#VALUE!</v>
      </c>
      <c r="U67" s="430" t="e">
        <f t="shared" si="25"/>
        <v>#VALUE!</v>
      </c>
      <c r="V67" s="430" t="e">
        <f t="shared" si="25"/>
        <v>#VALUE!</v>
      </c>
      <c r="W67" s="209"/>
      <c r="X67" s="209"/>
      <c r="Y67" s="209"/>
      <c r="Z67" s="209"/>
    </row>
    <row r="68" spans="1:26" ht="19.5" customHeight="1" x14ac:dyDescent="0.2">
      <c r="A68" s="439"/>
      <c r="B68" s="442"/>
      <c r="C68" s="439"/>
      <c r="D68" s="434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209"/>
      <c r="X68" s="209"/>
      <c r="Y68" s="209"/>
      <c r="Z68" s="209"/>
    </row>
    <row r="69" spans="1:26" ht="19.5" customHeight="1" thickBot="1" x14ac:dyDescent="0.25">
      <c r="A69" s="440"/>
      <c r="B69" s="443"/>
      <c r="C69" s="440"/>
      <c r="D69" s="435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209"/>
      <c r="X69" s="209"/>
      <c r="Y69" s="209"/>
      <c r="Z69" s="209"/>
    </row>
    <row r="70" spans="1:26" ht="19.5" customHeight="1" x14ac:dyDescent="0.2">
      <c r="A70" s="438"/>
      <c r="B70" s="441" t="s">
        <v>954</v>
      </c>
      <c r="C70" s="444" t="e">
        <f>$D$70/$D$67</f>
        <v>#VALUE!</v>
      </c>
      <c r="D70" s="445" t="e">
        <f>SUM(E67:V69)</f>
        <v>#VALUE!</v>
      </c>
      <c r="E70" s="446" t="e">
        <f>E67</f>
        <v>#VALUE!</v>
      </c>
      <c r="F70" s="433" t="e">
        <f>E70+F67</f>
        <v>#VALUE!</v>
      </c>
      <c r="G70" s="433" t="e">
        <f t="shared" ref="G70:V70" si="26">F70+G67</f>
        <v>#VALUE!</v>
      </c>
      <c r="H70" s="433" t="e">
        <f t="shared" si="26"/>
        <v>#VALUE!</v>
      </c>
      <c r="I70" s="433" t="e">
        <f t="shared" si="26"/>
        <v>#VALUE!</v>
      </c>
      <c r="J70" s="433" t="e">
        <f t="shared" si="26"/>
        <v>#VALUE!</v>
      </c>
      <c r="K70" s="433" t="e">
        <f t="shared" si="26"/>
        <v>#VALUE!</v>
      </c>
      <c r="L70" s="433" t="e">
        <f t="shared" si="26"/>
        <v>#VALUE!</v>
      </c>
      <c r="M70" s="433" t="e">
        <f t="shared" si="26"/>
        <v>#VALUE!</v>
      </c>
      <c r="N70" s="433" t="e">
        <f t="shared" si="26"/>
        <v>#VALUE!</v>
      </c>
      <c r="O70" s="433" t="e">
        <f t="shared" si="26"/>
        <v>#VALUE!</v>
      </c>
      <c r="P70" s="433" t="e">
        <f t="shared" si="26"/>
        <v>#VALUE!</v>
      </c>
      <c r="Q70" s="433" t="e">
        <f t="shared" si="26"/>
        <v>#VALUE!</v>
      </c>
      <c r="R70" s="433" t="e">
        <f t="shared" si="26"/>
        <v>#VALUE!</v>
      </c>
      <c r="S70" s="433" t="e">
        <f t="shared" si="26"/>
        <v>#VALUE!</v>
      </c>
      <c r="T70" s="433" t="e">
        <f t="shared" si="26"/>
        <v>#VALUE!</v>
      </c>
      <c r="U70" s="433" t="e">
        <f t="shared" si="26"/>
        <v>#VALUE!</v>
      </c>
      <c r="V70" s="433" t="e">
        <f t="shared" si="26"/>
        <v>#VALUE!</v>
      </c>
      <c r="W70" s="209"/>
      <c r="X70" s="209"/>
      <c r="Y70" s="209"/>
      <c r="Z70" s="209"/>
    </row>
    <row r="71" spans="1:26" ht="19.5" customHeight="1" x14ac:dyDescent="0.2">
      <c r="A71" s="439"/>
      <c r="B71" s="442"/>
      <c r="C71" s="439"/>
      <c r="D71" s="434"/>
      <c r="E71" s="431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209"/>
      <c r="X71" s="209"/>
      <c r="Y71" s="209"/>
      <c r="Z71" s="209"/>
    </row>
    <row r="72" spans="1:26" ht="19.5" customHeight="1" thickBot="1" x14ac:dyDescent="0.25">
      <c r="A72" s="440"/>
      <c r="B72" s="443"/>
      <c r="C72" s="440"/>
      <c r="D72" s="435"/>
      <c r="E72" s="432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209"/>
      <c r="X72" s="209"/>
      <c r="Y72" s="209"/>
      <c r="Z72" s="209"/>
    </row>
    <row r="73" spans="1:26" ht="19.5" customHeight="1" x14ac:dyDescent="0.2">
      <c r="A73" s="216"/>
      <c r="B73" s="216"/>
      <c r="C73" s="216"/>
      <c r="D73" s="216"/>
      <c r="E73" s="216"/>
      <c r="F73" s="209"/>
      <c r="G73" s="209"/>
      <c r="H73" s="209"/>
      <c r="I73" s="209"/>
      <c r="J73" s="209"/>
      <c r="K73" s="209"/>
      <c r="L73" s="217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9.5" customHeight="1" x14ac:dyDescent="0.2">
      <c r="A74" s="218"/>
      <c r="B74" s="216"/>
      <c r="C74" s="216"/>
      <c r="D74" s="216"/>
      <c r="E74" s="216"/>
      <c r="F74" s="209"/>
      <c r="G74" s="209"/>
      <c r="H74" s="209"/>
      <c r="I74" s="209"/>
      <c r="J74" s="209"/>
      <c r="K74" s="209"/>
      <c r="L74" s="21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9.5" customHeight="1" x14ac:dyDescent="0.3">
      <c r="A75" s="209"/>
      <c r="B75" s="209"/>
      <c r="C75" s="220"/>
      <c r="D75" s="220"/>
      <c r="E75" s="209"/>
      <c r="F75" s="209"/>
      <c r="G75" s="209"/>
      <c r="H75" s="209"/>
      <c r="I75" s="209"/>
      <c r="J75" s="209"/>
      <c r="K75" s="209"/>
      <c r="L75" s="219"/>
      <c r="M75" s="209"/>
      <c r="N75" s="209"/>
      <c r="O75" s="209"/>
      <c r="P75" s="221"/>
      <c r="Q75" s="222"/>
      <c r="R75" s="436"/>
      <c r="S75" s="436"/>
      <c r="T75" s="436"/>
      <c r="U75" s="436"/>
      <c r="V75" s="209"/>
      <c r="W75" s="209"/>
      <c r="X75" s="209"/>
      <c r="Y75" s="209"/>
      <c r="Z75" s="209"/>
    </row>
    <row r="76" spans="1:26" ht="19.5" customHeight="1" x14ac:dyDescent="0.3">
      <c r="A76" s="209"/>
      <c r="B76" s="223"/>
      <c r="C76" s="220"/>
      <c r="D76" s="224"/>
      <c r="E76" s="225"/>
      <c r="F76" s="209"/>
      <c r="N76" s="209"/>
      <c r="O76" s="209"/>
      <c r="P76" s="221"/>
      <c r="Q76" s="222"/>
      <c r="R76" s="226"/>
      <c r="S76" s="227"/>
      <c r="T76" s="209"/>
      <c r="U76" s="219"/>
      <c r="V76" s="209"/>
      <c r="W76" s="209"/>
      <c r="X76" s="209"/>
      <c r="Y76" s="209"/>
      <c r="Z76" s="209"/>
    </row>
    <row r="77" spans="1:26" ht="19.5" customHeight="1" x14ac:dyDescent="0.3">
      <c r="A77" s="209"/>
      <c r="B77" s="209"/>
      <c r="C77" s="220"/>
      <c r="E77" s="209"/>
      <c r="F77" s="209"/>
      <c r="N77" s="209"/>
      <c r="O77" s="209"/>
      <c r="P77" s="221"/>
      <c r="Q77" s="228"/>
      <c r="R77" s="226"/>
      <c r="S77" s="226"/>
      <c r="T77" s="209"/>
      <c r="U77" s="219"/>
      <c r="V77" s="209"/>
      <c r="W77" s="209"/>
      <c r="X77" s="209"/>
      <c r="Y77" s="209"/>
      <c r="Z77" s="209"/>
    </row>
    <row r="78" spans="1:26" ht="19.5" customHeight="1" x14ac:dyDescent="0.3">
      <c r="A78" s="209"/>
      <c r="B78" s="209"/>
      <c r="C78" s="220"/>
      <c r="D78" s="220"/>
      <c r="E78" s="209"/>
      <c r="F78" s="209"/>
      <c r="N78" s="209"/>
      <c r="O78" s="209"/>
      <c r="P78" s="221"/>
      <c r="Q78" s="229"/>
      <c r="R78" s="230"/>
      <c r="S78" s="230"/>
      <c r="T78" s="209"/>
      <c r="U78" s="219"/>
      <c r="V78" s="209"/>
      <c r="W78" s="209"/>
      <c r="X78" s="209"/>
      <c r="Y78" s="209"/>
      <c r="Z78" s="209"/>
    </row>
    <row r="79" spans="1:26" ht="19.5" customHeight="1" x14ac:dyDescent="0.3">
      <c r="A79" s="209"/>
      <c r="B79" s="209"/>
      <c r="C79" s="220"/>
      <c r="D79" s="220"/>
      <c r="E79" s="209"/>
      <c r="F79" s="209"/>
      <c r="N79" s="209"/>
      <c r="O79" s="209"/>
      <c r="P79" s="221"/>
      <c r="Q79" s="222"/>
      <c r="R79" s="230"/>
      <c r="S79" s="230"/>
      <c r="T79" s="231"/>
      <c r="U79" s="231"/>
      <c r="V79" s="231"/>
      <c r="W79" s="209"/>
      <c r="X79" s="209"/>
      <c r="Y79" s="209"/>
      <c r="Z79" s="209"/>
    </row>
    <row r="80" spans="1:26" ht="19.5" customHeight="1" x14ac:dyDescent="0.3">
      <c r="A80" s="209"/>
      <c r="B80" s="209"/>
      <c r="C80" s="220"/>
      <c r="D80" s="220"/>
      <c r="E80" s="209"/>
      <c r="F80" s="209"/>
      <c r="N80" s="209"/>
      <c r="O80" s="209"/>
      <c r="P80" s="221"/>
      <c r="Q80" s="229"/>
      <c r="R80" s="230"/>
      <c r="S80" s="230"/>
      <c r="T80" s="232"/>
      <c r="U80" s="232"/>
      <c r="V80" s="232"/>
      <c r="W80" s="209"/>
      <c r="X80" s="209"/>
      <c r="Y80" s="209"/>
      <c r="Z80" s="209"/>
    </row>
    <row r="81" spans="1:26" ht="19.5" customHeight="1" x14ac:dyDescent="0.2">
      <c r="A81" s="209"/>
      <c r="B81" s="209"/>
      <c r="C81" s="220"/>
      <c r="D81" s="220"/>
      <c r="E81" s="209"/>
      <c r="F81" s="209"/>
      <c r="N81" s="209"/>
      <c r="O81" s="209"/>
      <c r="Q81" s="437"/>
      <c r="R81" s="437"/>
      <c r="S81" s="437"/>
      <c r="T81" s="66"/>
      <c r="U81" s="233"/>
      <c r="V81" s="209"/>
      <c r="W81" s="209"/>
      <c r="X81" s="209"/>
      <c r="Y81" s="209"/>
      <c r="Z81" s="209"/>
    </row>
    <row r="82" spans="1:26" ht="19.5" customHeight="1" x14ac:dyDescent="0.3">
      <c r="A82" s="209"/>
      <c r="B82" s="209"/>
      <c r="C82" s="220"/>
      <c r="D82" s="220"/>
      <c r="E82" s="209"/>
      <c r="F82" s="209"/>
      <c r="N82" s="209"/>
      <c r="O82" s="209"/>
      <c r="P82" s="221"/>
      <c r="R82" s="234"/>
      <c r="T82" s="66"/>
      <c r="U82" s="233"/>
      <c r="V82" s="209"/>
      <c r="W82" s="209"/>
      <c r="X82" s="209"/>
      <c r="Y82" s="209"/>
      <c r="Z82" s="209"/>
    </row>
    <row r="83" spans="1:26" ht="19.5" customHeight="1" x14ac:dyDescent="0.3">
      <c r="A83" s="209"/>
      <c r="B83" s="209"/>
      <c r="C83" s="220"/>
      <c r="D83" s="220"/>
      <c r="E83" s="209"/>
      <c r="F83" s="209"/>
      <c r="N83" s="209"/>
      <c r="O83" s="209"/>
      <c r="P83" s="221"/>
      <c r="R83" s="235"/>
      <c r="T83" s="66"/>
      <c r="U83" s="233"/>
      <c r="V83" s="209"/>
      <c r="W83" s="209"/>
      <c r="X83" s="209"/>
      <c r="Y83" s="209"/>
      <c r="Z83" s="209"/>
    </row>
    <row r="84" spans="1:26" ht="19.5" customHeight="1" x14ac:dyDescent="0.3">
      <c r="A84" s="209"/>
      <c r="B84" s="209"/>
      <c r="C84" s="220"/>
      <c r="D84" s="224"/>
      <c r="E84" s="209"/>
      <c r="F84" s="209"/>
      <c r="N84" s="209"/>
      <c r="O84" s="209"/>
      <c r="P84" s="221"/>
      <c r="Q84" s="235"/>
      <c r="W84" s="209"/>
      <c r="X84" s="209"/>
      <c r="Y84" s="209"/>
      <c r="Z84" s="209"/>
    </row>
    <row r="85" spans="1:26" ht="19.5" customHeight="1" x14ac:dyDescent="0.2">
      <c r="A85" s="209"/>
      <c r="B85" s="209"/>
      <c r="C85" s="220"/>
      <c r="D85" s="224"/>
      <c r="E85" s="209"/>
      <c r="F85" s="209"/>
      <c r="N85" s="209"/>
      <c r="O85" s="209"/>
      <c r="P85" s="209"/>
      <c r="Q85" s="209"/>
      <c r="R85" s="209"/>
      <c r="S85" s="209"/>
      <c r="W85" s="209"/>
      <c r="X85" s="209"/>
      <c r="Y85" s="209"/>
      <c r="Z85" s="209"/>
    </row>
    <row r="86" spans="1:26" ht="19.5" customHeight="1" x14ac:dyDescent="0.2">
      <c r="A86" s="209"/>
      <c r="B86" s="209"/>
      <c r="C86" s="220"/>
      <c r="D86" s="224"/>
      <c r="E86" s="209"/>
      <c r="F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9.5" customHeight="1" x14ac:dyDescent="0.2">
      <c r="A87" s="209"/>
      <c r="B87" s="209"/>
      <c r="C87" s="220"/>
      <c r="D87" s="224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9.5" customHeight="1" x14ac:dyDescent="0.2">
      <c r="A88" s="209"/>
      <c r="B88" s="209"/>
      <c r="C88" s="220"/>
      <c r="D88" s="224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9.5" customHeight="1" x14ac:dyDescent="0.2">
      <c r="A89" s="209"/>
      <c r="B89" s="209"/>
      <c r="C89" s="220"/>
      <c r="D89" s="224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9.5" customHeight="1" x14ac:dyDescent="0.2">
      <c r="A90" s="209"/>
      <c r="B90" s="209"/>
      <c r="C90" s="220"/>
      <c r="D90" s="224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9.5" customHeight="1" x14ac:dyDescent="0.2">
      <c r="A91" s="209"/>
      <c r="B91" s="209"/>
      <c r="C91" s="220"/>
      <c r="D91" s="224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9.5" customHeight="1" x14ac:dyDescent="0.2">
      <c r="A92" s="209"/>
      <c r="B92" s="209"/>
      <c r="C92" s="220"/>
      <c r="D92" s="224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9.5" customHeight="1" x14ac:dyDescent="0.2">
      <c r="A93" s="209"/>
      <c r="B93" s="209"/>
      <c r="C93" s="220"/>
      <c r="D93" s="224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9.5" customHeight="1" x14ac:dyDescent="0.2">
      <c r="A94" s="209"/>
      <c r="B94" s="209"/>
      <c r="C94" s="220"/>
      <c r="D94" s="224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9.5" customHeight="1" x14ac:dyDescent="0.2">
      <c r="A95" s="209"/>
      <c r="B95" s="209"/>
      <c r="C95" s="220"/>
      <c r="D95" s="224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9.5" customHeight="1" x14ac:dyDescent="0.2">
      <c r="A96" s="209"/>
      <c r="B96" s="209"/>
      <c r="C96" s="220"/>
      <c r="D96" s="224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9.5" customHeight="1" x14ac:dyDescent="0.2">
      <c r="A97" s="209"/>
      <c r="B97" s="209"/>
      <c r="C97" s="220"/>
      <c r="D97" s="224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9.5" customHeight="1" x14ac:dyDescent="0.2">
      <c r="A98" s="209"/>
      <c r="B98" s="209"/>
      <c r="C98" s="220"/>
      <c r="D98" s="224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9.5" customHeight="1" x14ac:dyDescent="0.2">
      <c r="A99" s="209"/>
      <c r="B99" s="209"/>
      <c r="C99" s="220"/>
      <c r="D99" s="224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9.5" customHeight="1" x14ac:dyDescent="0.2">
      <c r="A100" s="209"/>
      <c r="B100" s="209"/>
      <c r="C100" s="220"/>
      <c r="D100" s="224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9.5" customHeight="1" x14ac:dyDescent="0.2">
      <c r="A101" s="209"/>
      <c r="B101" s="209"/>
      <c r="C101" s="220"/>
      <c r="D101" s="224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9.5" customHeight="1" x14ac:dyDescent="0.2">
      <c r="A102" s="209"/>
      <c r="B102" s="209"/>
      <c r="C102" s="220"/>
      <c r="D102" s="224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9.5" customHeight="1" x14ac:dyDescent="0.2">
      <c r="A103" s="209"/>
      <c r="B103" s="209"/>
      <c r="C103" s="220"/>
      <c r="D103" s="224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9.5" customHeight="1" x14ac:dyDescent="0.2">
      <c r="A104" s="209"/>
      <c r="B104" s="209"/>
      <c r="C104" s="220"/>
      <c r="D104" s="224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9.5" customHeight="1" x14ac:dyDescent="0.2">
      <c r="A105" s="209"/>
      <c r="B105" s="209"/>
      <c r="C105" s="220"/>
      <c r="D105" s="224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9.5" customHeight="1" x14ac:dyDescent="0.2">
      <c r="A106" s="209"/>
      <c r="B106" s="209"/>
      <c r="C106" s="220"/>
      <c r="D106" s="224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9.5" customHeight="1" x14ac:dyDescent="0.2">
      <c r="A107" s="209"/>
      <c r="B107" s="209"/>
      <c r="C107" s="220"/>
      <c r="D107" s="224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9.5" customHeight="1" x14ac:dyDescent="0.2">
      <c r="A108" s="209"/>
      <c r="B108" s="209"/>
      <c r="C108" s="220"/>
      <c r="D108" s="224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9.5" customHeight="1" x14ac:dyDescent="0.2">
      <c r="A109" s="209"/>
      <c r="B109" s="209"/>
      <c r="C109" s="220"/>
      <c r="D109" s="224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9.5" customHeight="1" x14ac:dyDescent="0.2">
      <c r="A110" s="209"/>
      <c r="B110" s="209"/>
      <c r="C110" s="220"/>
      <c r="D110" s="224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9.5" customHeight="1" x14ac:dyDescent="0.2">
      <c r="A111" s="209"/>
      <c r="B111" s="209"/>
      <c r="C111" s="220"/>
      <c r="D111" s="224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9.5" customHeight="1" x14ac:dyDescent="0.2">
      <c r="A112" s="209"/>
      <c r="B112" s="209"/>
      <c r="C112" s="220"/>
      <c r="D112" s="224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9.5" customHeight="1" x14ac:dyDescent="0.2">
      <c r="A113" s="209"/>
      <c r="B113" s="209"/>
      <c r="C113" s="220"/>
      <c r="D113" s="224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9.5" customHeight="1" x14ac:dyDescent="0.2">
      <c r="A114" s="209"/>
      <c r="B114" s="209"/>
      <c r="C114" s="220"/>
      <c r="D114" s="224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9.5" customHeight="1" x14ac:dyDescent="0.2">
      <c r="A115" s="209"/>
      <c r="B115" s="209"/>
      <c r="C115" s="220"/>
      <c r="D115" s="224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9.5" customHeight="1" x14ac:dyDescent="0.2">
      <c r="A116" s="209"/>
      <c r="B116" s="209"/>
      <c r="C116" s="220"/>
      <c r="D116" s="224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9.5" customHeight="1" x14ac:dyDescent="0.2">
      <c r="A117" s="209"/>
      <c r="B117" s="209"/>
      <c r="C117" s="220"/>
      <c r="D117" s="224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9.5" customHeight="1" x14ac:dyDescent="0.2">
      <c r="A118" s="209"/>
      <c r="B118" s="209"/>
      <c r="C118" s="220"/>
      <c r="D118" s="224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9.5" customHeight="1" x14ac:dyDescent="0.2">
      <c r="A119" s="209"/>
      <c r="B119" s="209"/>
      <c r="C119" s="220"/>
      <c r="D119" s="224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9.5" customHeight="1" x14ac:dyDescent="0.2">
      <c r="A120" s="209"/>
      <c r="B120" s="209"/>
      <c r="C120" s="220"/>
      <c r="D120" s="224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9.5" customHeight="1" x14ac:dyDescent="0.2">
      <c r="A121" s="209"/>
      <c r="B121" s="209"/>
      <c r="C121" s="220"/>
      <c r="D121" s="224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9.5" customHeight="1" x14ac:dyDescent="0.2">
      <c r="A122" s="209"/>
      <c r="B122" s="209"/>
      <c r="C122" s="220"/>
      <c r="D122" s="224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9.5" customHeight="1" x14ac:dyDescent="0.2">
      <c r="A123" s="209"/>
      <c r="B123" s="209"/>
      <c r="C123" s="220"/>
      <c r="D123" s="224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9.5" customHeight="1" x14ac:dyDescent="0.2">
      <c r="A124" s="209"/>
      <c r="B124" s="209"/>
      <c r="C124" s="220"/>
      <c r="D124" s="224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9.5" customHeight="1" x14ac:dyDescent="0.2">
      <c r="A125" s="209"/>
      <c r="B125" s="209"/>
      <c r="C125" s="220"/>
      <c r="D125" s="224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9.5" customHeight="1" x14ac:dyDescent="0.2">
      <c r="A126" s="209"/>
      <c r="B126" s="209"/>
      <c r="C126" s="220"/>
      <c r="D126" s="224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9.5" customHeight="1" x14ac:dyDescent="0.2">
      <c r="A127" s="209"/>
      <c r="B127" s="209"/>
      <c r="C127" s="220"/>
      <c r="D127" s="224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9.5" customHeight="1" x14ac:dyDescent="0.2">
      <c r="A128" s="209"/>
      <c r="B128" s="209"/>
      <c r="C128" s="220"/>
      <c r="D128" s="224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9.5" customHeight="1" x14ac:dyDescent="0.2">
      <c r="A129" s="209"/>
      <c r="B129" s="209"/>
      <c r="C129" s="220"/>
      <c r="D129" s="224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9.5" customHeight="1" x14ac:dyDescent="0.2">
      <c r="A130" s="209"/>
      <c r="B130" s="209"/>
      <c r="C130" s="220"/>
      <c r="D130" s="224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9.5" customHeight="1" x14ac:dyDescent="0.2">
      <c r="A131" s="209"/>
      <c r="B131" s="209"/>
      <c r="C131" s="220"/>
      <c r="D131" s="224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9.5" customHeight="1" x14ac:dyDescent="0.2">
      <c r="A132" s="209"/>
      <c r="B132" s="209"/>
      <c r="C132" s="220"/>
      <c r="D132" s="224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9.5" customHeight="1" x14ac:dyDescent="0.2">
      <c r="A133" s="209"/>
      <c r="B133" s="209"/>
      <c r="C133" s="220"/>
      <c r="D133" s="224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9.5" customHeight="1" x14ac:dyDescent="0.2">
      <c r="A134" s="209"/>
      <c r="B134" s="209"/>
      <c r="C134" s="220"/>
      <c r="D134" s="224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9.5" customHeight="1" x14ac:dyDescent="0.2">
      <c r="A135" s="209"/>
      <c r="B135" s="209"/>
      <c r="C135" s="220"/>
      <c r="D135" s="224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9.5" customHeight="1" x14ac:dyDescent="0.2">
      <c r="A136" s="209"/>
      <c r="B136" s="209"/>
      <c r="C136" s="220"/>
      <c r="D136" s="224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9.5" customHeight="1" x14ac:dyDescent="0.2">
      <c r="A137" s="209"/>
      <c r="B137" s="209"/>
      <c r="C137" s="220"/>
      <c r="D137" s="224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9.5" customHeight="1" x14ac:dyDescent="0.2">
      <c r="A138" s="209"/>
      <c r="B138" s="209"/>
      <c r="C138" s="220"/>
      <c r="D138" s="224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9.5" customHeight="1" x14ac:dyDescent="0.2">
      <c r="A139" s="209"/>
      <c r="B139" s="209"/>
      <c r="C139" s="220"/>
      <c r="D139" s="224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9.5" customHeight="1" x14ac:dyDescent="0.2">
      <c r="A140" s="209"/>
      <c r="B140" s="209"/>
      <c r="C140" s="220"/>
      <c r="D140" s="224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9.5" customHeight="1" x14ac:dyDescent="0.2">
      <c r="A141" s="209"/>
      <c r="B141" s="209"/>
      <c r="C141" s="220"/>
      <c r="D141" s="224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9.5" customHeight="1" x14ac:dyDescent="0.2">
      <c r="A142" s="209"/>
      <c r="B142" s="209"/>
      <c r="C142" s="220"/>
      <c r="D142" s="224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9.5" customHeight="1" x14ac:dyDescent="0.2">
      <c r="A143" s="209"/>
      <c r="B143" s="209"/>
      <c r="C143" s="220"/>
      <c r="D143" s="224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9.5" customHeight="1" x14ac:dyDescent="0.2">
      <c r="A144" s="209"/>
      <c r="B144" s="209"/>
      <c r="C144" s="220"/>
      <c r="D144" s="224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9.5" customHeight="1" x14ac:dyDescent="0.2">
      <c r="A145" s="209"/>
      <c r="B145" s="209"/>
      <c r="C145" s="220"/>
      <c r="D145" s="224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9.5" customHeight="1" x14ac:dyDescent="0.2">
      <c r="A146" s="209"/>
      <c r="B146" s="209"/>
      <c r="C146" s="220"/>
      <c r="D146" s="224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9.5" customHeight="1" x14ac:dyDescent="0.2">
      <c r="A147" s="209"/>
      <c r="B147" s="209"/>
      <c r="C147" s="220"/>
      <c r="D147" s="224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9.5" customHeight="1" x14ac:dyDescent="0.2">
      <c r="A148" s="209"/>
      <c r="B148" s="209"/>
      <c r="C148" s="220"/>
      <c r="D148" s="224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9.5" customHeight="1" x14ac:dyDescent="0.2">
      <c r="A149" s="209"/>
      <c r="B149" s="209"/>
      <c r="C149" s="220"/>
      <c r="D149" s="224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9.5" customHeight="1" x14ac:dyDescent="0.2">
      <c r="A150" s="209"/>
      <c r="B150" s="209"/>
      <c r="C150" s="220"/>
      <c r="D150" s="224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9.5" customHeight="1" x14ac:dyDescent="0.2">
      <c r="A151" s="209"/>
      <c r="B151" s="209"/>
      <c r="C151" s="220"/>
      <c r="D151" s="224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9.5" customHeight="1" x14ac:dyDescent="0.2">
      <c r="A152" s="209"/>
      <c r="B152" s="209"/>
      <c r="C152" s="220"/>
      <c r="D152" s="224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9.5" customHeight="1" x14ac:dyDescent="0.2">
      <c r="A153" s="209"/>
      <c r="B153" s="209"/>
      <c r="C153" s="220"/>
      <c r="D153" s="224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9.5" customHeight="1" x14ac:dyDescent="0.2">
      <c r="A154" s="209"/>
      <c r="B154" s="209"/>
      <c r="C154" s="220"/>
      <c r="D154" s="224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9.5" customHeight="1" x14ac:dyDescent="0.2">
      <c r="A155" s="209"/>
      <c r="B155" s="209"/>
      <c r="C155" s="220"/>
      <c r="D155" s="224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9.5" customHeight="1" x14ac:dyDescent="0.2">
      <c r="A156" s="209"/>
      <c r="B156" s="209"/>
      <c r="C156" s="220"/>
      <c r="D156" s="224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9.5" customHeight="1" x14ac:dyDescent="0.2">
      <c r="A157" s="209"/>
      <c r="B157" s="209"/>
      <c r="C157" s="220"/>
      <c r="D157" s="224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9.5" customHeight="1" x14ac:dyDescent="0.2">
      <c r="A158" s="209"/>
      <c r="B158" s="209"/>
      <c r="C158" s="220"/>
      <c r="D158" s="224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9.5" customHeight="1" x14ac:dyDescent="0.2">
      <c r="A159" s="209"/>
      <c r="B159" s="209"/>
      <c r="C159" s="220"/>
      <c r="D159" s="224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9.5" customHeight="1" x14ac:dyDescent="0.2">
      <c r="A160" s="209"/>
      <c r="B160" s="209"/>
      <c r="C160" s="220"/>
      <c r="D160" s="224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9.5" customHeight="1" x14ac:dyDescent="0.2">
      <c r="A161" s="209"/>
      <c r="B161" s="209"/>
      <c r="C161" s="220"/>
      <c r="D161" s="224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9.5" customHeight="1" x14ac:dyDescent="0.2">
      <c r="A162" s="209"/>
      <c r="B162" s="209"/>
      <c r="C162" s="220"/>
      <c r="D162" s="224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9.5" customHeight="1" x14ac:dyDescent="0.2">
      <c r="A163" s="209"/>
      <c r="B163" s="209"/>
      <c r="C163" s="220"/>
      <c r="D163" s="224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9.5" customHeight="1" x14ac:dyDescent="0.2">
      <c r="A164" s="209"/>
      <c r="B164" s="209"/>
      <c r="C164" s="220"/>
      <c r="D164" s="224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9.5" customHeight="1" x14ac:dyDescent="0.2">
      <c r="A165" s="209"/>
      <c r="B165" s="209"/>
      <c r="C165" s="220"/>
      <c r="D165" s="224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9.5" customHeight="1" x14ac:dyDescent="0.2">
      <c r="A166" s="209"/>
      <c r="B166" s="209"/>
      <c r="C166" s="220"/>
      <c r="D166" s="224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9.5" customHeight="1" x14ac:dyDescent="0.2">
      <c r="A167" s="209"/>
      <c r="B167" s="209"/>
      <c r="C167" s="220"/>
      <c r="D167" s="224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9.5" customHeight="1" x14ac:dyDescent="0.2">
      <c r="A168" s="209"/>
      <c r="B168" s="209"/>
      <c r="C168" s="220"/>
      <c r="D168" s="224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9.5" customHeight="1" x14ac:dyDescent="0.2">
      <c r="A169" s="209"/>
      <c r="B169" s="209"/>
      <c r="C169" s="220"/>
      <c r="D169" s="224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9.5" customHeight="1" x14ac:dyDescent="0.2">
      <c r="A170" s="209"/>
      <c r="B170" s="209"/>
      <c r="C170" s="220"/>
      <c r="D170" s="224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9.5" customHeight="1" x14ac:dyDescent="0.2">
      <c r="A171" s="209"/>
      <c r="B171" s="209"/>
      <c r="C171" s="220"/>
      <c r="D171" s="224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9.5" customHeight="1" x14ac:dyDescent="0.2">
      <c r="A172" s="209"/>
      <c r="B172" s="209"/>
      <c r="C172" s="220"/>
      <c r="D172" s="224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9.5" customHeight="1" x14ac:dyDescent="0.2">
      <c r="A173" s="209"/>
      <c r="B173" s="209"/>
      <c r="C173" s="220"/>
      <c r="D173" s="224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9.5" customHeight="1" x14ac:dyDescent="0.2">
      <c r="A174" s="209"/>
      <c r="B174" s="209"/>
      <c r="C174" s="220"/>
      <c r="D174" s="224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9.5" customHeight="1" x14ac:dyDescent="0.2">
      <c r="A175" s="209"/>
      <c r="B175" s="209"/>
      <c r="C175" s="220"/>
      <c r="D175" s="224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9.5" customHeight="1" x14ac:dyDescent="0.2">
      <c r="A176" s="209"/>
      <c r="B176" s="209"/>
      <c r="C176" s="220"/>
      <c r="D176" s="224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9.5" customHeight="1" x14ac:dyDescent="0.2">
      <c r="A177" s="209"/>
      <c r="B177" s="209"/>
      <c r="C177" s="220"/>
      <c r="D177" s="224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9.5" customHeight="1" x14ac:dyDescent="0.2">
      <c r="A178" s="209"/>
      <c r="B178" s="209"/>
      <c r="C178" s="220"/>
      <c r="D178" s="224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9.5" customHeight="1" x14ac:dyDescent="0.2">
      <c r="A179" s="209"/>
      <c r="B179" s="209"/>
      <c r="C179" s="220"/>
      <c r="D179" s="224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9.5" customHeight="1" x14ac:dyDescent="0.2">
      <c r="A180" s="209"/>
      <c r="B180" s="209"/>
      <c r="C180" s="220"/>
      <c r="D180" s="224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9.5" customHeight="1" x14ac:dyDescent="0.2">
      <c r="A181" s="209"/>
      <c r="B181" s="209"/>
      <c r="C181" s="220"/>
      <c r="D181" s="224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9.5" customHeight="1" x14ac:dyDescent="0.2">
      <c r="A182" s="209"/>
      <c r="B182" s="209"/>
      <c r="C182" s="220"/>
      <c r="D182" s="224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9.5" customHeight="1" x14ac:dyDescent="0.2">
      <c r="A183" s="209"/>
      <c r="B183" s="209"/>
      <c r="C183" s="220"/>
      <c r="D183" s="224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9.5" customHeight="1" x14ac:dyDescent="0.2">
      <c r="A184" s="209"/>
      <c r="B184" s="209"/>
      <c r="C184" s="220"/>
      <c r="D184" s="224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9.5" customHeight="1" x14ac:dyDescent="0.2">
      <c r="A185" s="209"/>
      <c r="B185" s="209"/>
      <c r="C185" s="220"/>
      <c r="D185" s="224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9.5" customHeight="1" x14ac:dyDescent="0.2">
      <c r="A186" s="209"/>
      <c r="B186" s="209"/>
      <c r="C186" s="220"/>
      <c r="D186" s="224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9.5" customHeight="1" x14ac:dyDescent="0.2">
      <c r="A187" s="209"/>
      <c r="B187" s="209"/>
      <c r="C187" s="220"/>
      <c r="D187" s="224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9.5" customHeight="1" x14ac:dyDescent="0.2">
      <c r="A188" s="209"/>
      <c r="B188" s="209"/>
      <c r="C188" s="220"/>
      <c r="D188" s="224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9.5" customHeight="1" x14ac:dyDescent="0.2">
      <c r="A189" s="209"/>
      <c r="B189" s="209"/>
      <c r="C189" s="220"/>
      <c r="D189" s="224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9.5" customHeight="1" x14ac:dyDescent="0.2">
      <c r="A190" s="209"/>
      <c r="B190" s="209"/>
      <c r="C190" s="220"/>
      <c r="D190" s="224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9.5" customHeight="1" x14ac:dyDescent="0.2">
      <c r="A191" s="209"/>
      <c r="B191" s="209"/>
      <c r="C191" s="220"/>
      <c r="D191" s="224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9.5" customHeight="1" x14ac:dyDescent="0.2">
      <c r="A192" s="209"/>
      <c r="B192" s="209"/>
      <c r="C192" s="220"/>
      <c r="D192" s="224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9.5" customHeight="1" x14ac:dyDescent="0.2">
      <c r="A193" s="209"/>
      <c r="B193" s="209"/>
      <c r="C193" s="220"/>
      <c r="D193" s="224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9.5" customHeight="1" x14ac:dyDescent="0.2">
      <c r="A194" s="209"/>
      <c r="B194" s="209"/>
      <c r="C194" s="220"/>
      <c r="D194" s="224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9.5" customHeight="1" x14ac:dyDescent="0.2">
      <c r="A195" s="209"/>
      <c r="B195" s="209"/>
      <c r="C195" s="220"/>
      <c r="D195" s="224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9.5" customHeight="1" x14ac:dyDescent="0.2">
      <c r="A196" s="209"/>
      <c r="B196" s="209"/>
      <c r="C196" s="220"/>
      <c r="D196" s="224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9.5" customHeight="1" x14ac:dyDescent="0.2">
      <c r="A197" s="209"/>
      <c r="B197" s="209"/>
      <c r="C197" s="220"/>
      <c r="D197" s="224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9.5" customHeight="1" x14ac:dyDescent="0.2">
      <c r="A198" s="209"/>
      <c r="B198" s="209"/>
      <c r="C198" s="220"/>
      <c r="D198" s="224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9.5" customHeight="1" x14ac:dyDescent="0.2">
      <c r="A199" s="209"/>
      <c r="B199" s="209"/>
      <c r="C199" s="220"/>
      <c r="D199" s="224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9.5" customHeight="1" x14ac:dyDescent="0.2">
      <c r="A200" s="209"/>
      <c r="B200" s="209"/>
      <c r="C200" s="220"/>
      <c r="D200" s="224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9.5" customHeight="1" x14ac:dyDescent="0.2">
      <c r="A201" s="209"/>
      <c r="B201" s="209"/>
      <c r="C201" s="220"/>
      <c r="D201" s="224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9.5" customHeight="1" x14ac:dyDescent="0.2">
      <c r="A202" s="209"/>
      <c r="B202" s="209"/>
      <c r="C202" s="220"/>
      <c r="D202" s="224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9.5" customHeight="1" x14ac:dyDescent="0.2">
      <c r="A203" s="209"/>
      <c r="B203" s="209"/>
      <c r="C203" s="220"/>
      <c r="D203" s="224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9.5" customHeight="1" x14ac:dyDescent="0.2">
      <c r="A204" s="209"/>
      <c r="B204" s="209"/>
      <c r="C204" s="220"/>
      <c r="D204" s="224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9.5" customHeight="1" x14ac:dyDescent="0.2">
      <c r="A205" s="209"/>
      <c r="B205" s="209"/>
      <c r="C205" s="220"/>
      <c r="D205" s="224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9.5" customHeight="1" x14ac:dyDescent="0.2">
      <c r="A206" s="209"/>
      <c r="B206" s="209"/>
      <c r="C206" s="220"/>
      <c r="D206" s="224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9.5" customHeight="1" x14ac:dyDescent="0.2">
      <c r="A207" s="209"/>
      <c r="B207" s="209"/>
      <c r="C207" s="220"/>
      <c r="D207" s="224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9.5" customHeight="1" x14ac:dyDescent="0.2">
      <c r="A208" s="209"/>
      <c r="B208" s="209"/>
      <c r="C208" s="220"/>
      <c r="D208" s="224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9.5" customHeight="1" x14ac:dyDescent="0.2">
      <c r="A209" s="209"/>
      <c r="B209" s="209"/>
      <c r="C209" s="220"/>
      <c r="D209" s="224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9.5" customHeight="1" x14ac:dyDescent="0.2">
      <c r="A210" s="209"/>
      <c r="B210" s="209"/>
      <c r="C210" s="220"/>
      <c r="D210" s="224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9.5" customHeight="1" x14ac:dyDescent="0.2">
      <c r="A211" s="209"/>
      <c r="B211" s="209"/>
      <c r="C211" s="220"/>
      <c r="D211" s="224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9.5" customHeight="1" x14ac:dyDescent="0.2">
      <c r="A212" s="209"/>
      <c r="B212" s="209"/>
      <c r="C212" s="220"/>
      <c r="D212" s="224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9.5" customHeight="1" x14ac:dyDescent="0.2">
      <c r="A213" s="209"/>
      <c r="B213" s="209"/>
      <c r="C213" s="220"/>
      <c r="D213" s="224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9.5" customHeight="1" x14ac:dyDescent="0.2">
      <c r="A214" s="209"/>
      <c r="B214" s="209"/>
      <c r="C214" s="220"/>
      <c r="D214" s="224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9.5" customHeight="1" x14ac:dyDescent="0.2">
      <c r="A215" s="209"/>
      <c r="B215" s="209"/>
      <c r="C215" s="220"/>
      <c r="D215" s="224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9.5" customHeight="1" x14ac:dyDescent="0.2">
      <c r="A216" s="209"/>
      <c r="B216" s="209"/>
      <c r="C216" s="220"/>
      <c r="D216" s="224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9.5" customHeight="1" x14ac:dyDescent="0.2">
      <c r="A217" s="209"/>
      <c r="B217" s="209"/>
      <c r="C217" s="220"/>
      <c r="D217" s="224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9.5" customHeight="1" x14ac:dyDescent="0.2">
      <c r="A218" s="209"/>
      <c r="B218" s="209"/>
      <c r="C218" s="220"/>
      <c r="D218" s="224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9.5" customHeight="1" x14ac:dyDescent="0.2">
      <c r="A219" s="209"/>
      <c r="B219" s="209"/>
      <c r="C219" s="220"/>
      <c r="D219" s="224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9.5" customHeight="1" x14ac:dyDescent="0.2">
      <c r="A220" s="209"/>
      <c r="B220" s="209"/>
      <c r="C220" s="220"/>
      <c r="D220" s="224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9.5" customHeight="1" x14ac:dyDescent="0.2">
      <c r="A221" s="209"/>
      <c r="B221" s="209"/>
      <c r="C221" s="220"/>
      <c r="D221" s="224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9.5" customHeight="1" x14ac:dyDescent="0.2">
      <c r="A222" s="209"/>
      <c r="B222" s="209"/>
      <c r="C222" s="220"/>
      <c r="D222" s="224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9.5" customHeight="1" x14ac:dyDescent="0.2">
      <c r="A223" s="209"/>
      <c r="B223" s="209"/>
      <c r="C223" s="220"/>
      <c r="D223" s="224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9.5" customHeight="1" x14ac:dyDescent="0.2">
      <c r="A224" s="209"/>
      <c r="B224" s="209"/>
      <c r="C224" s="220"/>
      <c r="D224" s="224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9.5" customHeight="1" x14ac:dyDescent="0.2">
      <c r="A225" s="209"/>
      <c r="B225" s="209"/>
      <c r="C225" s="220"/>
      <c r="D225" s="224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9.5" customHeight="1" x14ac:dyDescent="0.2">
      <c r="A226" s="209"/>
      <c r="B226" s="209"/>
      <c r="C226" s="220"/>
      <c r="D226" s="224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9.5" customHeight="1" x14ac:dyDescent="0.2">
      <c r="A227" s="209"/>
      <c r="B227" s="209"/>
      <c r="C227" s="220"/>
      <c r="D227" s="224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9.5" customHeight="1" x14ac:dyDescent="0.2">
      <c r="A228" s="209"/>
      <c r="B228" s="209"/>
      <c r="C228" s="220"/>
      <c r="D228" s="224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9.5" customHeight="1" x14ac:dyDescent="0.2">
      <c r="A229" s="209"/>
      <c r="B229" s="209"/>
      <c r="C229" s="220"/>
      <c r="D229" s="224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9.5" customHeight="1" x14ac:dyDescent="0.2">
      <c r="A230" s="209"/>
      <c r="B230" s="209"/>
      <c r="C230" s="220"/>
      <c r="D230" s="224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9.5" customHeight="1" x14ac:dyDescent="0.2">
      <c r="A231" s="209"/>
      <c r="B231" s="209"/>
      <c r="C231" s="220"/>
      <c r="D231" s="224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9.5" customHeight="1" x14ac:dyDescent="0.2">
      <c r="A232" s="209"/>
      <c r="B232" s="209"/>
      <c r="C232" s="220"/>
      <c r="D232" s="224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9.5" customHeight="1" x14ac:dyDescent="0.2">
      <c r="A233" s="209"/>
      <c r="B233" s="209"/>
      <c r="C233" s="220"/>
      <c r="D233" s="224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9.5" customHeight="1" x14ac:dyDescent="0.2">
      <c r="A234" s="209"/>
      <c r="B234" s="209"/>
      <c r="C234" s="220"/>
      <c r="D234" s="224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9.5" customHeight="1" x14ac:dyDescent="0.2">
      <c r="A235" s="209"/>
      <c r="B235" s="209"/>
      <c r="C235" s="220"/>
      <c r="D235" s="224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9.5" customHeight="1" x14ac:dyDescent="0.2">
      <c r="A236" s="209"/>
      <c r="B236" s="209"/>
      <c r="C236" s="220"/>
      <c r="D236" s="224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9.5" customHeight="1" x14ac:dyDescent="0.2">
      <c r="A237" s="209"/>
      <c r="B237" s="209"/>
      <c r="C237" s="220"/>
      <c r="D237" s="224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9.5" customHeight="1" x14ac:dyDescent="0.2">
      <c r="A238" s="209"/>
      <c r="B238" s="209"/>
      <c r="C238" s="220"/>
      <c r="D238" s="224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9.5" customHeight="1" x14ac:dyDescent="0.2">
      <c r="A239" s="209"/>
      <c r="B239" s="209"/>
      <c r="C239" s="220"/>
      <c r="D239" s="224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9.5" customHeight="1" x14ac:dyDescent="0.2">
      <c r="A240" s="209"/>
      <c r="B240" s="209"/>
      <c r="C240" s="220"/>
      <c r="D240" s="224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9.5" customHeight="1" x14ac:dyDescent="0.2">
      <c r="A241" s="209"/>
      <c r="B241" s="209"/>
      <c r="C241" s="220"/>
      <c r="D241" s="224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9.5" customHeight="1" x14ac:dyDescent="0.2">
      <c r="A242" s="209"/>
      <c r="B242" s="209"/>
      <c r="C242" s="220"/>
      <c r="D242" s="224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9.5" customHeight="1" x14ac:dyDescent="0.2">
      <c r="A243" s="209"/>
      <c r="B243" s="209"/>
      <c r="C243" s="220"/>
      <c r="D243" s="224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9.5" customHeight="1" x14ac:dyDescent="0.2">
      <c r="A244" s="209"/>
      <c r="B244" s="209"/>
      <c r="C244" s="220"/>
      <c r="D244" s="224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9.5" customHeight="1" x14ac:dyDescent="0.2">
      <c r="A245" s="209"/>
      <c r="B245" s="209"/>
      <c r="C245" s="220"/>
      <c r="D245" s="224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9.5" customHeight="1" x14ac:dyDescent="0.2">
      <c r="A246" s="209"/>
      <c r="B246" s="209"/>
      <c r="C246" s="220"/>
      <c r="D246" s="224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9.5" customHeight="1" x14ac:dyDescent="0.2">
      <c r="A247" s="209"/>
      <c r="B247" s="209"/>
      <c r="C247" s="220"/>
      <c r="D247" s="224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9.5" customHeight="1" x14ac:dyDescent="0.2">
      <c r="A248" s="209"/>
      <c r="B248" s="209"/>
      <c r="C248" s="220"/>
      <c r="D248" s="224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9.5" customHeight="1" x14ac:dyDescent="0.2">
      <c r="A249" s="209"/>
      <c r="B249" s="209"/>
      <c r="C249" s="220"/>
      <c r="D249" s="224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9.5" customHeight="1" x14ac:dyDescent="0.2">
      <c r="A250" s="209"/>
      <c r="B250" s="209"/>
      <c r="C250" s="220"/>
      <c r="D250" s="224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9.5" customHeight="1" x14ac:dyDescent="0.2">
      <c r="A251" s="209"/>
      <c r="B251" s="209"/>
      <c r="C251" s="220"/>
      <c r="D251" s="224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9.5" customHeight="1" x14ac:dyDescent="0.2">
      <c r="A252" s="209"/>
      <c r="B252" s="209"/>
      <c r="C252" s="220"/>
      <c r="D252" s="224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9.5" customHeight="1" x14ac:dyDescent="0.2">
      <c r="A253" s="209"/>
      <c r="B253" s="209"/>
      <c r="C253" s="220"/>
      <c r="D253" s="224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9.5" customHeight="1" x14ac:dyDescent="0.2">
      <c r="A254" s="209"/>
      <c r="B254" s="209"/>
      <c r="C254" s="220"/>
      <c r="D254" s="224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9.5" customHeight="1" x14ac:dyDescent="0.2">
      <c r="A255" s="209"/>
      <c r="B255" s="209"/>
      <c r="C255" s="220"/>
      <c r="D255" s="224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9.5" customHeight="1" x14ac:dyDescent="0.2">
      <c r="A256" s="209"/>
      <c r="B256" s="209"/>
      <c r="C256" s="220"/>
      <c r="D256" s="224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9.5" customHeight="1" x14ac:dyDescent="0.2">
      <c r="A257" s="209"/>
      <c r="B257" s="209"/>
      <c r="C257" s="220"/>
      <c r="D257" s="224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9.5" customHeight="1" x14ac:dyDescent="0.2">
      <c r="A258" s="209"/>
      <c r="B258" s="209"/>
      <c r="C258" s="220"/>
      <c r="D258" s="224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9.5" customHeight="1" x14ac:dyDescent="0.2">
      <c r="A259" s="209"/>
      <c r="B259" s="209"/>
      <c r="C259" s="220"/>
      <c r="D259" s="224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9.5" customHeight="1" x14ac:dyDescent="0.2">
      <c r="A260" s="209"/>
      <c r="B260" s="209"/>
      <c r="C260" s="220"/>
      <c r="D260" s="224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9.5" customHeight="1" x14ac:dyDescent="0.2">
      <c r="A261" s="209"/>
      <c r="B261" s="209"/>
      <c r="C261" s="220"/>
      <c r="D261" s="224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9.5" customHeight="1" x14ac:dyDescent="0.2">
      <c r="A262" s="209"/>
      <c r="B262" s="209"/>
      <c r="C262" s="220"/>
      <c r="D262" s="224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9.5" customHeight="1" x14ac:dyDescent="0.2">
      <c r="A263" s="209"/>
      <c r="B263" s="209"/>
      <c r="C263" s="220"/>
      <c r="D263" s="224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9.5" customHeight="1" x14ac:dyDescent="0.2">
      <c r="A264" s="209"/>
      <c r="B264" s="209"/>
      <c r="C264" s="220"/>
      <c r="D264" s="224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9.5" customHeight="1" x14ac:dyDescent="0.2">
      <c r="A265" s="209"/>
      <c r="B265" s="209"/>
      <c r="C265" s="220"/>
      <c r="D265" s="224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9.5" customHeight="1" x14ac:dyDescent="0.2">
      <c r="A266" s="209"/>
      <c r="B266" s="209"/>
      <c r="C266" s="220"/>
      <c r="D266" s="224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9.5" customHeight="1" x14ac:dyDescent="0.2">
      <c r="A267" s="209"/>
      <c r="B267" s="209"/>
      <c r="C267" s="220"/>
      <c r="D267" s="224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9.5" customHeight="1" x14ac:dyDescent="0.2">
      <c r="A268" s="209"/>
      <c r="B268" s="209"/>
      <c r="C268" s="220"/>
      <c r="D268" s="224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9.5" customHeight="1" x14ac:dyDescent="0.2">
      <c r="A269" s="209"/>
      <c r="B269" s="209"/>
      <c r="C269" s="220"/>
      <c r="D269" s="224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9.5" customHeight="1" x14ac:dyDescent="0.2">
      <c r="A270" s="209"/>
      <c r="B270" s="209"/>
      <c r="C270" s="220"/>
      <c r="D270" s="224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9.5" customHeight="1" x14ac:dyDescent="0.2">
      <c r="A271" s="209"/>
      <c r="B271" s="209"/>
      <c r="C271" s="220"/>
      <c r="D271" s="224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9.5" customHeight="1" x14ac:dyDescent="0.2">
      <c r="A272" s="209"/>
      <c r="B272" s="209"/>
      <c r="C272" s="220"/>
      <c r="D272" s="224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9.5" customHeight="1" x14ac:dyDescent="0.2">
      <c r="A273" s="209"/>
      <c r="B273" s="209"/>
      <c r="C273" s="220"/>
      <c r="D273" s="224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9.5" customHeight="1" x14ac:dyDescent="0.2">
      <c r="A274" s="209"/>
      <c r="B274" s="209"/>
      <c r="C274" s="220"/>
      <c r="D274" s="224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9.5" customHeight="1" x14ac:dyDescent="0.2">
      <c r="A275" s="209"/>
      <c r="B275" s="209"/>
      <c r="C275" s="220"/>
      <c r="D275" s="224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9.5" customHeight="1" x14ac:dyDescent="0.2">
      <c r="A276" s="209"/>
      <c r="B276" s="209"/>
      <c r="C276" s="220"/>
      <c r="D276" s="224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9.5" customHeight="1" x14ac:dyDescent="0.2">
      <c r="A277" s="209"/>
      <c r="B277" s="209"/>
      <c r="C277" s="220"/>
      <c r="D277" s="224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9.5" customHeight="1" x14ac:dyDescent="0.2">
      <c r="A278" s="209"/>
      <c r="B278" s="209"/>
      <c r="C278" s="220"/>
      <c r="D278" s="224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9.5" customHeight="1" x14ac:dyDescent="0.2">
      <c r="A279" s="209"/>
      <c r="B279" s="209"/>
      <c r="C279" s="220"/>
      <c r="D279" s="224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9.5" customHeight="1" x14ac:dyDescent="0.2">
      <c r="A280" s="209"/>
      <c r="B280" s="209"/>
      <c r="C280" s="220"/>
      <c r="D280" s="224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9.5" customHeight="1" x14ac:dyDescent="0.2">
      <c r="A281" s="209"/>
      <c r="B281" s="209"/>
      <c r="C281" s="220"/>
      <c r="D281" s="224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9.5" customHeight="1" x14ac:dyDescent="0.2">
      <c r="A282" s="209"/>
      <c r="B282" s="209"/>
      <c r="C282" s="220"/>
      <c r="D282" s="224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9.5" customHeight="1" x14ac:dyDescent="0.2">
      <c r="A283" s="209"/>
      <c r="B283" s="209"/>
      <c r="C283" s="220"/>
      <c r="D283" s="224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9.5" customHeight="1" x14ac:dyDescent="0.2">
      <c r="A284" s="209"/>
      <c r="B284" s="209"/>
      <c r="C284" s="220"/>
      <c r="D284" s="224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9.5" customHeight="1" x14ac:dyDescent="0.2">
      <c r="A285" s="209"/>
      <c r="B285" s="209"/>
      <c r="C285" s="220"/>
      <c r="D285" s="224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9.5" customHeight="1" x14ac:dyDescent="0.2">
      <c r="A286" s="209"/>
      <c r="B286" s="209"/>
      <c r="C286" s="220"/>
      <c r="D286" s="224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9.5" customHeight="1" x14ac:dyDescent="0.2">
      <c r="A287" s="209"/>
      <c r="B287" s="209"/>
      <c r="C287" s="220"/>
      <c r="D287" s="224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9.5" customHeight="1" x14ac:dyDescent="0.2">
      <c r="A288" s="209"/>
      <c r="B288" s="209"/>
      <c r="C288" s="220"/>
      <c r="D288" s="224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9.5" customHeight="1" x14ac:dyDescent="0.2">
      <c r="A289" s="209"/>
      <c r="B289" s="209"/>
      <c r="C289" s="220"/>
      <c r="D289" s="224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9.5" customHeight="1" x14ac:dyDescent="0.2">
      <c r="A290" s="209"/>
      <c r="B290" s="209"/>
      <c r="C290" s="220"/>
      <c r="D290" s="224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9.5" customHeight="1" x14ac:dyDescent="0.2">
      <c r="A291" s="209"/>
      <c r="B291" s="209"/>
      <c r="C291" s="220"/>
      <c r="D291" s="224"/>
      <c r="E291" s="209"/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9.5" customHeight="1" x14ac:dyDescent="0.2">
      <c r="A292" s="209"/>
      <c r="B292" s="209"/>
      <c r="C292" s="220"/>
      <c r="D292" s="224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9.5" customHeight="1" x14ac:dyDescent="0.2">
      <c r="A293" s="209"/>
      <c r="B293" s="209"/>
      <c r="C293" s="220"/>
      <c r="D293" s="224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9.5" customHeight="1" x14ac:dyDescent="0.2">
      <c r="A294" s="209"/>
      <c r="B294" s="209"/>
      <c r="C294" s="220"/>
      <c r="D294" s="224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9.5" customHeight="1" x14ac:dyDescent="0.2">
      <c r="A295" s="209"/>
      <c r="B295" s="209"/>
      <c r="C295" s="220"/>
      <c r="D295" s="224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9.5" customHeight="1" x14ac:dyDescent="0.2">
      <c r="A296" s="209"/>
      <c r="B296" s="209"/>
      <c r="C296" s="220"/>
      <c r="D296" s="224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9.5" customHeight="1" x14ac:dyDescent="0.2">
      <c r="A297" s="209"/>
      <c r="B297" s="209"/>
      <c r="C297" s="220"/>
      <c r="D297" s="224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9.5" customHeight="1" x14ac:dyDescent="0.2">
      <c r="A298" s="209"/>
      <c r="B298" s="209"/>
      <c r="C298" s="220"/>
      <c r="D298" s="224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9.5" customHeight="1" x14ac:dyDescent="0.2">
      <c r="A299" s="209"/>
      <c r="B299" s="209"/>
      <c r="C299" s="220"/>
      <c r="D299" s="224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9.5" customHeight="1" x14ac:dyDescent="0.2">
      <c r="A300" s="209"/>
      <c r="B300" s="209"/>
      <c r="C300" s="220"/>
      <c r="D300" s="224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9.5" customHeight="1" x14ac:dyDescent="0.2">
      <c r="A301" s="209"/>
      <c r="B301" s="209"/>
      <c r="C301" s="220"/>
      <c r="D301" s="224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9.5" customHeight="1" x14ac:dyDescent="0.2">
      <c r="A302" s="209"/>
      <c r="B302" s="209"/>
      <c r="C302" s="220"/>
      <c r="D302" s="224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9.5" customHeight="1" x14ac:dyDescent="0.2">
      <c r="A303" s="209"/>
      <c r="B303" s="209"/>
      <c r="C303" s="220"/>
      <c r="D303" s="224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9.5" customHeight="1" x14ac:dyDescent="0.2">
      <c r="A304" s="209"/>
      <c r="B304" s="209"/>
      <c r="C304" s="220"/>
      <c r="D304" s="224"/>
      <c r="E304" s="209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9.5" customHeight="1" x14ac:dyDescent="0.2">
      <c r="A305" s="209"/>
      <c r="B305" s="209"/>
      <c r="C305" s="220"/>
      <c r="D305" s="224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9.5" customHeight="1" x14ac:dyDescent="0.2">
      <c r="A306" s="209"/>
      <c r="B306" s="209"/>
      <c r="C306" s="220"/>
      <c r="D306" s="224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9.5" customHeight="1" x14ac:dyDescent="0.2">
      <c r="A307" s="209"/>
      <c r="B307" s="209"/>
      <c r="C307" s="220"/>
      <c r="D307" s="224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9.5" customHeight="1" x14ac:dyDescent="0.2">
      <c r="A308" s="209"/>
      <c r="B308" s="209"/>
      <c r="C308" s="220"/>
      <c r="D308" s="224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9.5" customHeight="1" x14ac:dyDescent="0.2">
      <c r="A309" s="209"/>
      <c r="B309" s="209"/>
      <c r="C309" s="220"/>
      <c r="D309" s="224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9.5" customHeight="1" x14ac:dyDescent="0.2">
      <c r="A310" s="209"/>
      <c r="B310" s="209"/>
      <c r="C310" s="220"/>
      <c r="D310" s="224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9.5" customHeight="1" x14ac:dyDescent="0.2">
      <c r="A311" s="209"/>
      <c r="B311" s="209"/>
      <c r="C311" s="220"/>
      <c r="D311" s="224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9.5" customHeight="1" x14ac:dyDescent="0.2">
      <c r="A312" s="209"/>
      <c r="B312" s="209"/>
      <c r="C312" s="220"/>
      <c r="D312" s="224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9.5" customHeight="1" x14ac:dyDescent="0.2">
      <c r="A313" s="209"/>
      <c r="B313" s="209"/>
      <c r="C313" s="220"/>
      <c r="D313" s="224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9.5" customHeight="1" x14ac:dyDescent="0.2">
      <c r="A314" s="209"/>
      <c r="B314" s="209"/>
      <c r="C314" s="220"/>
      <c r="D314" s="224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9.5" customHeight="1" x14ac:dyDescent="0.2">
      <c r="A315" s="209"/>
      <c r="B315" s="209"/>
      <c r="C315" s="220"/>
      <c r="D315" s="224"/>
      <c r="E315" s="209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9.5" customHeight="1" x14ac:dyDescent="0.2">
      <c r="A316" s="209"/>
      <c r="B316" s="209"/>
      <c r="C316" s="220"/>
      <c r="D316" s="224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9.5" customHeight="1" x14ac:dyDescent="0.2">
      <c r="A317" s="209"/>
      <c r="B317" s="209"/>
      <c r="C317" s="220"/>
      <c r="D317" s="224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9.5" customHeight="1" x14ac:dyDescent="0.2">
      <c r="A318" s="209"/>
      <c r="B318" s="209"/>
      <c r="C318" s="220"/>
      <c r="D318" s="224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9.5" customHeight="1" x14ac:dyDescent="0.2">
      <c r="A319" s="209"/>
      <c r="B319" s="209"/>
      <c r="C319" s="220"/>
      <c r="D319" s="224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9.5" customHeight="1" x14ac:dyDescent="0.2">
      <c r="A320" s="209"/>
      <c r="B320" s="209"/>
      <c r="C320" s="220"/>
      <c r="D320" s="224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9.5" customHeight="1" x14ac:dyDescent="0.2">
      <c r="A321" s="209"/>
      <c r="B321" s="209"/>
      <c r="C321" s="220"/>
      <c r="D321" s="224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9.5" customHeight="1" x14ac:dyDescent="0.2">
      <c r="A322" s="209"/>
      <c r="B322" s="209"/>
      <c r="C322" s="220"/>
      <c r="D322" s="224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9.5" customHeight="1" x14ac:dyDescent="0.2">
      <c r="A323" s="209"/>
      <c r="B323" s="209"/>
      <c r="C323" s="220"/>
      <c r="D323" s="224"/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9.5" customHeight="1" x14ac:dyDescent="0.2">
      <c r="A324" s="209"/>
      <c r="B324" s="209"/>
      <c r="C324" s="220"/>
      <c r="D324" s="224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9.5" customHeight="1" x14ac:dyDescent="0.2">
      <c r="A325" s="209"/>
      <c r="B325" s="209"/>
      <c r="C325" s="220"/>
      <c r="D325" s="224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9.5" customHeight="1" x14ac:dyDescent="0.2">
      <c r="A326" s="209"/>
      <c r="B326" s="209"/>
      <c r="C326" s="220"/>
      <c r="D326" s="224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9.5" customHeight="1" x14ac:dyDescent="0.2">
      <c r="A327" s="209"/>
      <c r="B327" s="209"/>
      <c r="C327" s="220"/>
      <c r="D327" s="224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9.5" customHeight="1" x14ac:dyDescent="0.2">
      <c r="A328" s="209"/>
      <c r="B328" s="209"/>
      <c r="C328" s="220"/>
      <c r="D328" s="224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9.5" customHeight="1" x14ac:dyDescent="0.2">
      <c r="A329" s="209"/>
      <c r="B329" s="209"/>
      <c r="C329" s="220"/>
      <c r="D329" s="224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9.5" customHeight="1" x14ac:dyDescent="0.2">
      <c r="A330" s="209"/>
      <c r="B330" s="209"/>
      <c r="C330" s="220"/>
      <c r="D330" s="224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9.5" customHeight="1" x14ac:dyDescent="0.2">
      <c r="A331" s="209"/>
      <c r="B331" s="209"/>
      <c r="C331" s="220"/>
      <c r="D331" s="224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9.5" customHeight="1" x14ac:dyDescent="0.2">
      <c r="A332" s="209"/>
      <c r="B332" s="209"/>
      <c r="C332" s="220"/>
      <c r="D332" s="224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9.5" customHeight="1" x14ac:dyDescent="0.2">
      <c r="A333" s="209"/>
      <c r="B333" s="209"/>
      <c r="C333" s="220"/>
      <c r="D333" s="224"/>
      <c r="E333" s="209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9.5" customHeight="1" x14ac:dyDescent="0.2">
      <c r="A334" s="209"/>
      <c r="B334" s="209"/>
      <c r="C334" s="220"/>
      <c r="D334" s="224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9.5" customHeight="1" x14ac:dyDescent="0.2">
      <c r="A335" s="209"/>
      <c r="B335" s="209"/>
      <c r="C335" s="220"/>
      <c r="D335" s="224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9.5" customHeight="1" x14ac:dyDescent="0.2">
      <c r="A336" s="209"/>
      <c r="B336" s="209"/>
      <c r="C336" s="220"/>
      <c r="D336" s="224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9.5" customHeight="1" x14ac:dyDescent="0.2">
      <c r="A337" s="209"/>
      <c r="B337" s="209"/>
      <c r="C337" s="220"/>
      <c r="D337" s="224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9.5" customHeight="1" x14ac:dyDescent="0.2">
      <c r="A338" s="209"/>
      <c r="B338" s="209"/>
      <c r="C338" s="220"/>
      <c r="D338" s="224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9.5" customHeight="1" x14ac:dyDescent="0.2">
      <c r="A339" s="209"/>
      <c r="B339" s="209"/>
      <c r="C339" s="220"/>
      <c r="D339" s="224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9.5" customHeight="1" x14ac:dyDescent="0.2">
      <c r="A340" s="209"/>
      <c r="B340" s="209"/>
      <c r="C340" s="220"/>
      <c r="D340" s="224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9.5" customHeight="1" x14ac:dyDescent="0.2">
      <c r="A341" s="209"/>
      <c r="B341" s="209"/>
      <c r="C341" s="220"/>
      <c r="D341" s="224"/>
      <c r="E341" s="209"/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9.5" customHeight="1" x14ac:dyDescent="0.2">
      <c r="A342" s="209"/>
      <c r="B342" s="209"/>
      <c r="C342" s="220"/>
      <c r="D342" s="224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9.5" customHeight="1" x14ac:dyDescent="0.2">
      <c r="A343" s="209"/>
      <c r="B343" s="209"/>
      <c r="C343" s="220"/>
      <c r="D343" s="224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9.5" customHeight="1" x14ac:dyDescent="0.2">
      <c r="A344" s="209"/>
      <c r="B344" s="209"/>
      <c r="C344" s="220"/>
      <c r="D344" s="224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9.5" customHeight="1" x14ac:dyDescent="0.2">
      <c r="A345" s="209"/>
      <c r="B345" s="209"/>
      <c r="C345" s="220"/>
      <c r="D345" s="224"/>
      <c r="E345" s="209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9.5" customHeight="1" x14ac:dyDescent="0.2">
      <c r="A346" s="209"/>
      <c r="B346" s="209"/>
      <c r="C346" s="220"/>
      <c r="D346" s="224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9.5" customHeight="1" x14ac:dyDescent="0.2">
      <c r="A347" s="209"/>
      <c r="B347" s="209"/>
      <c r="C347" s="220"/>
      <c r="D347" s="224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9.5" customHeight="1" x14ac:dyDescent="0.2">
      <c r="A348" s="209"/>
      <c r="B348" s="209"/>
      <c r="C348" s="220"/>
      <c r="D348" s="224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9.5" customHeight="1" x14ac:dyDescent="0.2">
      <c r="A349" s="209"/>
      <c r="B349" s="209"/>
      <c r="C349" s="220"/>
      <c r="D349" s="224"/>
      <c r="E349" s="209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9.5" customHeight="1" x14ac:dyDescent="0.2">
      <c r="A350" s="209"/>
      <c r="B350" s="209"/>
      <c r="C350" s="220"/>
      <c r="D350" s="224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9.5" customHeight="1" x14ac:dyDescent="0.2">
      <c r="A351" s="209"/>
      <c r="B351" s="209"/>
      <c r="C351" s="220"/>
      <c r="D351" s="224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9.5" customHeight="1" x14ac:dyDescent="0.2">
      <c r="A352" s="209"/>
      <c r="B352" s="209"/>
      <c r="C352" s="220"/>
      <c r="D352" s="224"/>
      <c r="E352" s="209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9.5" customHeight="1" x14ac:dyDescent="0.2">
      <c r="A353" s="209"/>
      <c r="B353" s="209"/>
      <c r="C353" s="220"/>
      <c r="D353" s="224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9.5" customHeight="1" x14ac:dyDescent="0.2">
      <c r="A354" s="209"/>
      <c r="B354" s="209"/>
      <c r="C354" s="220"/>
      <c r="D354" s="224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9.5" customHeight="1" x14ac:dyDescent="0.2">
      <c r="A355" s="209"/>
      <c r="B355" s="209"/>
      <c r="C355" s="220"/>
      <c r="D355" s="224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9.5" customHeight="1" x14ac:dyDescent="0.2">
      <c r="A356" s="209"/>
      <c r="B356" s="209"/>
      <c r="C356" s="220"/>
      <c r="D356" s="224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9.5" customHeight="1" x14ac:dyDescent="0.2">
      <c r="A357" s="209"/>
      <c r="B357" s="209"/>
      <c r="C357" s="220"/>
      <c r="D357" s="224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9.5" customHeight="1" x14ac:dyDescent="0.2">
      <c r="A358" s="209"/>
      <c r="B358" s="209"/>
      <c r="C358" s="220"/>
      <c r="D358" s="224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9.5" customHeight="1" x14ac:dyDescent="0.2">
      <c r="A359" s="209"/>
      <c r="B359" s="209"/>
      <c r="C359" s="220"/>
      <c r="D359" s="224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9.5" customHeight="1" x14ac:dyDescent="0.2">
      <c r="A360" s="209"/>
      <c r="B360" s="209"/>
      <c r="C360" s="220"/>
      <c r="D360" s="224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9.5" customHeight="1" x14ac:dyDescent="0.2">
      <c r="A361" s="209"/>
      <c r="B361" s="209"/>
      <c r="C361" s="220"/>
      <c r="D361" s="224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9.5" customHeight="1" x14ac:dyDescent="0.2">
      <c r="A362" s="209"/>
      <c r="B362" s="209"/>
      <c r="C362" s="220"/>
      <c r="D362" s="224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9.5" customHeight="1" x14ac:dyDescent="0.2">
      <c r="A363" s="209"/>
      <c r="B363" s="209"/>
      <c r="C363" s="220"/>
      <c r="D363" s="224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9.5" customHeight="1" x14ac:dyDescent="0.2">
      <c r="A364" s="209"/>
      <c r="B364" s="209"/>
      <c r="C364" s="220"/>
      <c r="D364" s="224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9.5" customHeight="1" x14ac:dyDescent="0.2">
      <c r="A365" s="209"/>
      <c r="B365" s="209"/>
      <c r="C365" s="220"/>
      <c r="D365" s="224"/>
      <c r="E365" s="209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9.5" customHeight="1" x14ac:dyDescent="0.2">
      <c r="A366" s="209"/>
      <c r="B366" s="209"/>
      <c r="C366" s="220"/>
      <c r="D366" s="224"/>
      <c r="E366" s="209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9.5" customHeight="1" x14ac:dyDescent="0.2">
      <c r="A367" s="209"/>
      <c r="B367" s="209"/>
      <c r="C367" s="220"/>
      <c r="D367" s="224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9.5" customHeight="1" x14ac:dyDescent="0.2">
      <c r="A368" s="209"/>
      <c r="B368" s="209"/>
      <c r="C368" s="220"/>
      <c r="D368" s="224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9.5" customHeight="1" x14ac:dyDescent="0.2">
      <c r="A369" s="209"/>
      <c r="B369" s="209"/>
      <c r="C369" s="220"/>
      <c r="D369" s="224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9.5" customHeight="1" x14ac:dyDescent="0.2">
      <c r="A370" s="209"/>
      <c r="B370" s="209"/>
      <c r="C370" s="220"/>
      <c r="D370" s="224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9.5" customHeight="1" x14ac:dyDescent="0.2">
      <c r="A371" s="209"/>
      <c r="B371" s="209"/>
      <c r="C371" s="220"/>
      <c r="D371" s="224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9.5" customHeight="1" x14ac:dyDescent="0.2">
      <c r="A372" s="209"/>
      <c r="B372" s="209"/>
      <c r="C372" s="220"/>
      <c r="D372" s="224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9.5" customHeight="1" x14ac:dyDescent="0.2">
      <c r="A373" s="209"/>
      <c r="B373" s="209"/>
      <c r="C373" s="220"/>
      <c r="D373" s="224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9.5" customHeight="1" x14ac:dyDescent="0.2">
      <c r="A374" s="209"/>
      <c r="B374" s="209"/>
      <c r="C374" s="220"/>
      <c r="D374" s="224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9.5" customHeight="1" x14ac:dyDescent="0.2">
      <c r="A375" s="209"/>
      <c r="B375" s="209"/>
      <c r="C375" s="220"/>
      <c r="D375" s="224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9.5" customHeight="1" x14ac:dyDescent="0.2">
      <c r="A376" s="209"/>
      <c r="B376" s="209"/>
      <c r="C376" s="220"/>
      <c r="D376" s="224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9.5" customHeight="1" x14ac:dyDescent="0.2">
      <c r="A377" s="209"/>
      <c r="B377" s="209"/>
      <c r="C377" s="220"/>
      <c r="D377" s="224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9.5" customHeight="1" x14ac:dyDescent="0.2">
      <c r="A378" s="209"/>
      <c r="B378" s="209"/>
      <c r="C378" s="220"/>
      <c r="D378" s="224"/>
      <c r="E378" s="209"/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9.5" customHeight="1" x14ac:dyDescent="0.2">
      <c r="A379" s="209"/>
      <c r="B379" s="209"/>
      <c r="C379" s="220"/>
      <c r="D379" s="224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9.5" customHeight="1" x14ac:dyDescent="0.2">
      <c r="A380" s="209"/>
      <c r="B380" s="209"/>
      <c r="C380" s="220"/>
      <c r="D380" s="224"/>
      <c r="E380" s="209"/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9.5" customHeight="1" x14ac:dyDescent="0.2">
      <c r="A381" s="209"/>
      <c r="B381" s="209"/>
      <c r="C381" s="220"/>
      <c r="D381" s="224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9.5" customHeight="1" x14ac:dyDescent="0.2">
      <c r="A382" s="209"/>
      <c r="B382" s="209"/>
      <c r="C382" s="220"/>
      <c r="D382" s="224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9.5" customHeight="1" x14ac:dyDescent="0.2">
      <c r="A383" s="209"/>
      <c r="B383" s="209"/>
      <c r="C383" s="220"/>
      <c r="D383" s="224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9.5" customHeight="1" x14ac:dyDescent="0.2">
      <c r="A384" s="209"/>
      <c r="B384" s="209"/>
      <c r="C384" s="220"/>
      <c r="D384" s="224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9.5" customHeight="1" x14ac:dyDescent="0.2">
      <c r="A385" s="209"/>
      <c r="B385" s="209"/>
      <c r="C385" s="220"/>
      <c r="D385" s="224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9.5" customHeight="1" x14ac:dyDescent="0.2">
      <c r="A386" s="209"/>
      <c r="B386" s="209"/>
      <c r="C386" s="220"/>
      <c r="D386" s="224"/>
      <c r="E386" s="209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9.5" customHeight="1" x14ac:dyDescent="0.2">
      <c r="A387" s="209"/>
      <c r="B387" s="209"/>
      <c r="C387" s="220"/>
      <c r="D387" s="224"/>
      <c r="E387" s="209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9.5" customHeight="1" x14ac:dyDescent="0.2">
      <c r="A388" s="209"/>
      <c r="B388" s="209"/>
      <c r="C388" s="220"/>
      <c r="D388" s="224"/>
      <c r="E388" s="209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9.5" customHeight="1" x14ac:dyDescent="0.2">
      <c r="A389" s="209"/>
      <c r="B389" s="209"/>
      <c r="C389" s="220"/>
      <c r="D389" s="224"/>
      <c r="E389" s="209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9.5" customHeight="1" x14ac:dyDescent="0.2">
      <c r="A390" s="209"/>
      <c r="B390" s="209"/>
      <c r="C390" s="220"/>
      <c r="D390" s="224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9.5" customHeight="1" x14ac:dyDescent="0.2">
      <c r="A391" s="209"/>
      <c r="B391" s="209"/>
      <c r="C391" s="220"/>
      <c r="D391" s="224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9.5" customHeight="1" x14ac:dyDescent="0.2">
      <c r="A392" s="209"/>
      <c r="B392" s="209"/>
      <c r="C392" s="220"/>
      <c r="D392" s="224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9.5" customHeight="1" x14ac:dyDescent="0.2">
      <c r="A393" s="209"/>
      <c r="B393" s="209"/>
      <c r="C393" s="220"/>
      <c r="D393" s="224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9.5" customHeight="1" x14ac:dyDescent="0.2">
      <c r="A394" s="209"/>
      <c r="B394" s="209"/>
      <c r="C394" s="220"/>
      <c r="D394" s="224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9.5" customHeight="1" x14ac:dyDescent="0.2">
      <c r="A395" s="209"/>
      <c r="B395" s="209"/>
      <c r="C395" s="220"/>
      <c r="D395" s="224"/>
      <c r="E395" s="209"/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9.5" customHeight="1" x14ac:dyDescent="0.2">
      <c r="A396" s="209"/>
      <c r="B396" s="209"/>
      <c r="C396" s="220"/>
      <c r="D396" s="224"/>
      <c r="E396" s="209"/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9.5" customHeight="1" x14ac:dyDescent="0.2">
      <c r="A397" s="209"/>
      <c r="B397" s="209"/>
      <c r="C397" s="220"/>
      <c r="D397" s="224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9.5" customHeight="1" x14ac:dyDescent="0.2">
      <c r="A398" s="209"/>
      <c r="B398" s="209"/>
      <c r="C398" s="220"/>
      <c r="D398" s="224"/>
      <c r="E398" s="209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9.5" customHeight="1" x14ac:dyDescent="0.2">
      <c r="A399" s="209"/>
      <c r="B399" s="209"/>
      <c r="C399" s="220"/>
      <c r="D399" s="224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9.5" customHeight="1" x14ac:dyDescent="0.2">
      <c r="A400" s="209"/>
      <c r="B400" s="209"/>
      <c r="C400" s="220"/>
      <c r="D400" s="224"/>
      <c r="E400" s="209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9.5" customHeight="1" x14ac:dyDescent="0.2">
      <c r="A401" s="209"/>
      <c r="B401" s="209"/>
      <c r="C401" s="220"/>
      <c r="D401" s="224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9.5" customHeight="1" x14ac:dyDescent="0.2">
      <c r="A402" s="209"/>
      <c r="B402" s="209"/>
      <c r="C402" s="220"/>
      <c r="D402" s="224"/>
      <c r="E402" s="209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9.5" customHeight="1" x14ac:dyDescent="0.2">
      <c r="A403" s="209"/>
      <c r="B403" s="209"/>
      <c r="C403" s="220"/>
      <c r="D403" s="224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9.5" customHeight="1" x14ac:dyDescent="0.2">
      <c r="A404" s="209"/>
      <c r="B404" s="209"/>
      <c r="C404" s="220"/>
      <c r="D404" s="224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9.5" customHeight="1" x14ac:dyDescent="0.2">
      <c r="A405" s="209"/>
      <c r="B405" s="209"/>
      <c r="C405" s="220"/>
      <c r="D405" s="224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9.5" customHeight="1" x14ac:dyDescent="0.2">
      <c r="A406" s="209"/>
      <c r="B406" s="209"/>
      <c r="C406" s="220"/>
      <c r="D406" s="224"/>
      <c r="E406" s="209"/>
      <c r="F406" s="209"/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9.5" customHeight="1" x14ac:dyDescent="0.2">
      <c r="A407" s="209"/>
      <c r="B407" s="209"/>
      <c r="C407" s="220"/>
      <c r="D407" s="224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9.5" customHeight="1" x14ac:dyDescent="0.2">
      <c r="A408" s="209"/>
      <c r="B408" s="209"/>
      <c r="C408" s="220"/>
      <c r="D408" s="224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9.5" customHeight="1" x14ac:dyDescent="0.2">
      <c r="A409" s="209"/>
      <c r="B409" s="209"/>
      <c r="C409" s="220"/>
      <c r="D409" s="224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9.5" customHeight="1" x14ac:dyDescent="0.2">
      <c r="A410" s="209"/>
      <c r="B410" s="209"/>
      <c r="C410" s="220"/>
      <c r="D410" s="224"/>
      <c r="E410" s="209"/>
      <c r="F410" s="209"/>
      <c r="G410" s="209"/>
      <c r="H410" s="209"/>
      <c r="I410" s="209"/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9.5" customHeight="1" x14ac:dyDescent="0.2">
      <c r="A411" s="209"/>
      <c r="B411" s="209"/>
      <c r="C411" s="220"/>
      <c r="D411" s="224"/>
      <c r="E411" s="209"/>
      <c r="F411" s="209"/>
      <c r="G411" s="209"/>
      <c r="H411" s="209"/>
      <c r="I411" s="209"/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9.5" customHeight="1" x14ac:dyDescent="0.2">
      <c r="A412" s="209"/>
      <c r="B412" s="209"/>
      <c r="C412" s="220"/>
      <c r="D412" s="224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9.5" customHeight="1" x14ac:dyDescent="0.2">
      <c r="A413" s="209"/>
      <c r="B413" s="209"/>
      <c r="C413" s="220"/>
      <c r="D413" s="224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9.5" customHeight="1" x14ac:dyDescent="0.2">
      <c r="A414" s="209"/>
      <c r="B414" s="209"/>
      <c r="C414" s="220"/>
      <c r="D414" s="224"/>
      <c r="E414" s="209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9.5" customHeight="1" x14ac:dyDescent="0.2">
      <c r="A415" s="209"/>
      <c r="B415" s="209"/>
      <c r="C415" s="220"/>
      <c r="D415" s="224"/>
      <c r="E415" s="209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9.5" customHeight="1" x14ac:dyDescent="0.2">
      <c r="A416" s="209"/>
      <c r="B416" s="209"/>
      <c r="C416" s="220"/>
      <c r="D416" s="224"/>
      <c r="E416" s="209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9.5" customHeight="1" x14ac:dyDescent="0.2">
      <c r="A417" s="209"/>
      <c r="B417" s="209"/>
      <c r="C417" s="220"/>
      <c r="D417" s="224"/>
      <c r="E417" s="209"/>
      <c r="F417" s="209"/>
      <c r="G417" s="209"/>
      <c r="H417" s="209"/>
      <c r="I417" s="209"/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9.5" customHeight="1" x14ac:dyDescent="0.2">
      <c r="A418" s="209"/>
      <c r="B418" s="209"/>
      <c r="C418" s="220"/>
      <c r="D418" s="224"/>
      <c r="E418" s="209"/>
      <c r="F418" s="209"/>
      <c r="G418" s="209"/>
      <c r="H418" s="209"/>
      <c r="I418" s="209"/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9.5" customHeight="1" x14ac:dyDescent="0.2">
      <c r="A419" s="209"/>
      <c r="B419" s="209"/>
      <c r="C419" s="220"/>
      <c r="D419" s="224"/>
      <c r="E419" s="209"/>
      <c r="F419" s="209"/>
      <c r="G419" s="209"/>
      <c r="H419" s="209"/>
      <c r="I419" s="209"/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9.5" customHeight="1" x14ac:dyDescent="0.2">
      <c r="A420" s="209"/>
      <c r="B420" s="209"/>
      <c r="C420" s="220"/>
      <c r="D420" s="224"/>
      <c r="E420" s="209"/>
      <c r="F420" s="209"/>
      <c r="G420" s="209"/>
      <c r="H420" s="209"/>
      <c r="I420" s="209"/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9.5" customHeight="1" x14ac:dyDescent="0.2">
      <c r="A421" s="209"/>
      <c r="B421" s="209"/>
      <c r="C421" s="220"/>
      <c r="D421" s="224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9.5" customHeight="1" x14ac:dyDescent="0.2">
      <c r="A422" s="209"/>
      <c r="B422" s="209"/>
      <c r="C422" s="220"/>
      <c r="D422" s="224"/>
      <c r="E422" s="209"/>
      <c r="F422" s="209"/>
      <c r="G422" s="209"/>
      <c r="H422" s="209"/>
      <c r="I422" s="209"/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9.5" customHeight="1" x14ac:dyDescent="0.2">
      <c r="A423" s="209"/>
      <c r="B423" s="209"/>
      <c r="C423" s="220"/>
      <c r="D423" s="224"/>
      <c r="E423" s="209"/>
      <c r="F423" s="209"/>
      <c r="G423" s="209"/>
      <c r="H423" s="209"/>
      <c r="I423" s="209"/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9.5" customHeight="1" x14ac:dyDescent="0.2">
      <c r="A424" s="209"/>
      <c r="B424" s="209"/>
      <c r="C424" s="220"/>
      <c r="D424" s="224"/>
      <c r="E424" s="209"/>
      <c r="F424" s="209"/>
      <c r="G424" s="209"/>
      <c r="H424" s="209"/>
      <c r="I424" s="209"/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9.5" customHeight="1" x14ac:dyDescent="0.2">
      <c r="A425" s="209"/>
      <c r="B425" s="209"/>
      <c r="C425" s="220"/>
      <c r="D425" s="224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9.5" customHeight="1" x14ac:dyDescent="0.2">
      <c r="A426" s="209"/>
      <c r="B426" s="209"/>
      <c r="C426" s="220"/>
      <c r="D426" s="224"/>
      <c r="E426" s="209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9.5" customHeight="1" x14ac:dyDescent="0.2">
      <c r="A427" s="209"/>
      <c r="B427" s="209"/>
      <c r="C427" s="220"/>
      <c r="D427" s="224"/>
      <c r="E427" s="209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9.5" customHeight="1" x14ac:dyDescent="0.2">
      <c r="A428" s="209"/>
      <c r="B428" s="209"/>
      <c r="C428" s="220"/>
      <c r="D428" s="224"/>
      <c r="E428" s="209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9.5" customHeight="1" x14ac:dyDescent="0.2">
      <c r="A429" s="209"/>
      <c r="B429" s="209"/>
      <c r="C429" s="220"/>
      <c r="D429" s="224"/>
      <c r="E429" s="209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9.5" customHeight="1" x14ac:dyDescent="0.2">
      <c r="A430" s="209"/>
      <c r="B430" s="209"/>
      <c r="C430" s="220"/>
      <c r="D430" s="224"/>
      <c r="E430" s="209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9.5" customHeight="1" x14ac:dyDescent="0.2">
      <c r="A431" s="209"/>
      <c r="B431" s="209"/>
      <c r="C431" s="220"/>
      <c r="D431" s="224"/>
      <c r="E431" s="209"/>
      <c r="F431" s="209"/>
      <c r="G431" s="209"/>
      <c r="H431" s="209"/>
      <c r="I431" s="209"/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9.5" customHeight="1" x14ac:dyDescent="0.2">
      <c r="A432" s="209"/>
      <c r="B432" s="209"/>
      <c r="C432" s="220"/>
      <c r="D432" s="224"/>
      <c r="E432" s="209"/>
      <c r="F432" s="209"/>
      <c r="G432" s="209"/>
      <c r="H432" s="209"/>
      <c r="I432" s="209"/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9.5" customHeight="1" x14ac:dyDescent="0.2">
      <c r="A433" s="209"/>
      <c r="B433" s="209"/>
      <c r="C433" s="220"/>
      <c r="D433" s="224"/>
      <c r="E433" s="209"/>
      <c r="F433" s="209"/>
      <c r="G433" s="209"/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9.5" customHeight="1" x14ac:dyDescent="0.2">
      <c r="A434" s="209"/>
      <c r="B434" s="209"/>
      <c r="C434" s="220"/>
      <c r="D434" s="224"/>
      <c r="E434" s="209"/>
      <c r="F434" s="209"/>
      <c r="G434" s="209"/>
      <c r="H434" s="209"/>
      <c r="I434" s="209"/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9.5" customHeight="1" x14ac:dyDescent="0.2">
      <c r="A435" s="209"/>
      <c r="B435" s="209"/>
      <c r="C435" s="220"/>
      <c r="D435" s="224"/>
      <c r="E435" s="209"/>
      <c r="F435" s="209"/>
      <c r="G435" s="209"/>
      <c r="H435" s="209"/>
      <c r="I435" s="209"/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9.5" customHeight="1" x14ac:dyDescent="0.2">
      <c r="A436" s="209"/>
      <c r="B436" s="209"/>
      <c r="C436" s="220"/>
      <c r="D436" s="224"/>
      <c r="E436" s="209"/>
      <c r="F436" s="209"/>
      <c r="G436" s="209"/>
      <c r="H436" s="209"/>
      <c r="I436" s="209"/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9.5" customHeight="1" x14ac:dyDescent="0.2">
      <c r="A437" s="209"/>
      <c r="B437" s="209"/>
      <c r="C437" s="220"/>
      <c r="D437" s="224"/>
      <c r="E437" s="209"/>
      <c r="F437" s="209"/>
      <c r="G437" s="209"/>
      <c r="H437" s="209"/>
      <c r="I437" s="209"/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9.5" customHeight="1" x14ac:dyDescent="0.2">
      <c r="A438" s="209"/>
      <c r="B438" s="209"/>
      <c r="C438" s="220"/>
      <c r="D438" s="224"/>
      <c r="E438" s="209"/>
      <c r="F438" s="209"/>
      <c r="G438" s="209"/>
      <c r="H438" s="209"/>
      <c r="I438" s="209"/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9.5" customHeight="1" x14ac:dyDescent="0.2">
      <c r="A439" s="209"/>
      <c r="B439" s="209"/>
      <c r="C439" s="220"/>
      <c r="D439" s="224"/>
      <c r="E439" s="209"/>
      <c r="F439" s="209"/>
      <c r="G439" s="209"/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9.5" customHeight="1" x14ac:dyDescent="0.2">
      <c r="A440" s="209"/>
      <c r="B440" s="209"/>
      <c r="C440" s="220"/>
      <c r="D440" s="224"/>
      <c r="E440" s="209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9.5" customHeight="1" x14ac:dyDescent="0.2">
      <c r="A441" s="209"/>
      <c r="B441" s="209"/>
      <c r="C441" s="220"/>
      <c r="D441" s="224"/>
      <c r="E441" s="209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9.5" customHeight="1" x14ac:dyDescent="0.2">
      <c r="A442" s="209"/>
      <c r="B442" s="209"/>
      <c r="C442" s="220"/>
      <c r="D442" s="224"/>
      <c r="E442" s="209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9.5" customHeight="1" x14ac:dyDescent="0.2">
      <c r="A443" s="209"/>
      <c r="B443" s="209"/>
      <c r="C443" s="220"/>
      <c r="D443" s="224"/>
      <c r="E443" s="209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9.5" customHeight="1" x14ac:dyDescent="0.2">
      <c r="A444" s="209"/>
      <c r="B444" s="209"/>
      <c r="C444" s="220"/>
      <c r="D444" s="224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9.5" customHeight="1" x14ac:dyDescent="0.2">
      <c r="A445" s="209"/>
      <c r="B445" s="209"/>
      <c r="C445" s="220"/>
      <c r="D445" s="224"/>
      <c r="E445" s="209"/>
      <c r="F445" s="209"/>
      <c r="G445" s="209"/>
      <c r="H445" s="209"/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9.5" customHeight="1" x14ac:dyDescent="0.2">
      <c r="A446" s="209"/>
      <c r="B446" s="209"/>
      <c r="C446" s="220"/>
      <c r="D446" s="224"/>
      <c r="E446" s="209"/>
      <c r="F446" s="209"/>
      <c r="G446" s="209"/>
      <c r="H446" s="209"/>
      <c r="I446" s="209"/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9.5" customHeight="1" x14ac:dyDescent="0.2">
      <c r="A447" s="209"/>
      <c r="B447" s="209"/>
      <c r="C447" s="220"/>
      <c r="D447" s="224"/>
      <c r="E447" s="209"/>
      <c r="F447" s="209"/>
      <c r="G447" s="209"/>
      <c r="H447" s="209"/>
      <c r="I447" s="209"/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9.5" customHeight="1" x14ac:dyDescent="0.2">
      <c r="A448" s="209"/>
      <c r="B448" s="209"/>
      <c r="C448" s="220"/>
      <c r="D448" s="224"/>
      <c r="E448" s="209"/>
      <c r="F448" s="209"/>
      <c r="G448" s="209"/>
      <c r="H448" s="209"/>
      <c r="I448" s="209"/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9.5" customHeight="1" x14ac:dyDescent="0.2">
      <c r="A449" s="209"/>
      <c r="B449" s="209"/>
      <c r="C449" s="220"/>
      <c r="D449" s="224"/>
      <c r="E449" s="209"/>
      <c r="F449" s="209"/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9.5" customHeight="1" x14ac:dyDescent="0.2">
      <c r="A450" s="209"/>
      <c r="B450" s="209"/>
      <c r="C450" s="220"/>
      <c r="D450" s="224"/>
      <c r="E450" s="209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9.5" customHeight="1" x14ac:dyDescent="0.2">
      <c r="A451" s="209"/>
      <c r="B451" s="209"/>
      <c r="C451" s="220"/>
      <c r="D451" s="224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9.5" customHeight="1" x14ac:dyDescent="0.2">
      <c r="A452" s="209"/>
      <c r="B452" s="209"/>
      <c r="C452" s="220"/>
      <c r="D452" s="224"/>
      <c r="E452" s="209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9.5" customHeight="1" x14ac:dyDescent="0.2">
      <c r="A453" s="209"/>
      <c r="B453" s="209"/>
      <c r="C453" s="220"/>
      <c r="D453" s="224"/>
      <c r="E453" s="209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9.5" customHeight="1" x14ac:dyDescent="0.2">
      <c r="A454" s="209"/>
      <c r="B454" s="209"/>
      <c r="C454" s="220"/>
      <c r="D454" s="224"/>
      <c r="E454" s="209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9.5" customHeight="1" x14ac:dyDescent="0.2">
      <c r="A455" s="209"/>
      <c r="B455" s="209"/>
      <c r="C455" s="220"/>
      <c r="D455" s="224"/>
      <c r="E455" s="209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9.5" customHeight="1" x14ac:dyDescent="0.2">
      <c r="A456" s="209"/>
      <c r="B456" s="209"/>
      <c r="C456" s="220"/>
      <c r="D456" s="224"/>
      <c r="E456" s="209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9.5" customHeight="1" x14ac:dyDescent="0.2">
      <c r="A457" s="209"/>
      <c r="B457" s="209"/>
      <c r="C457" s="220"/>
      <c r="D457" s="224"/>
      <c r="E457" s="209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9.5" customHeight="1" x14ac:dyDescent="0.2">
      <c r="A458" s="209"/>
      <c r="B458" s="209"/>
      <c r="C458" s="220"/>
      <c r="D458" s="224"/>
      <c r="E458" s="209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9.5" customHeight="1" x14ac:dyDescent="0.2">
      <c r="A459" s="209"/>
      <c r="B459" s="209"/>
      <c r="C459" s="220"/>
      <c r="D459" s="224"/>
      <c r="E459" s="209"/>
      <c r="F459" s="209"/>
      <c r="G459" s="209"/>
      <c r="H459" s="209"/>
      <c r="I459" s="209"/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9.5" customHeight="1" x14ac:dyDescent="0.2">
      <c r="A460" s="209"/>
      <c r="B460" s="209"/>
      <c r="C460" s="220"/>
      <c r="D460" s="224"/>
      <c r="E460" s="209"/>
      <c r="F460" s="209"/>
      <c r="G460" s="209"/>
      <c r="H460" s="209"/>
      <c r="I460" s="209"/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9.5" customHeight="1" x14ac:dyDescent="0.2">
      <c r="A461" s="209"/>
      <c r="B461" s="209"/>
      <c r="C461" s="220"/>
      <c r="D461" s="224"/>
      <c r="E461" s="209"/>
      <c r="F461" s="209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9.5" customHeight="1" x14ac:dyDescent="0.2">
      <c r="A462" s="209"/>
      <c r="B462" s="209"/>
      <c r="C462" s="220"/>
      <c r="D462" s="224"/>
      <c r="E462" s="209"/>
      <c r="F462" s="209"/>
      <c r="G462" s="209"/>
      <c r="H462" s="209"/>
      <c r="I462" s="209"/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9.5" customHeight="1" x14ac:dyDescent="0.2">
      <c r="A463" s="209"/>
      <c r="B463" s="209"/>
      <c r="C463" s="220"/>
      <c r="D463" s="224"/>
      <c r="E463" s="209"/>
      <c r="F463" s="209"/>
      <c r="G463" s="209"/>
      <c r="H463" s="209"/>
      <c r="I463" s="209"/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9.5" customHeight="1" x14ac:dyDescent="0.2">
      <c r="A464" s="209"/>
      <c r="B464" s="209"/>
      <c r="C464" s="220"/>
      <c r="D464" s="224"/>
      <c r="E464" s="209"/>
      <c r="F464" s="209"/>
      <c r="G464" s="209"/>
      <c r="H464" s="209"/>
      <c r="I464" s="209"/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9.5" customHeight="1" x14ac:dyDescent="0.2">
      <c r="A465" s="209"/>
      <c r="B465" s="209"/>
      <c r="C465" s="220"/>
      <c r="D465" s="224"/>
      <c r="E465" s="209"/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9.5" customHeight="1" x14ac:dyDescent="0.2">
      <c r="A466" s="209"/>
      <c r="B466" s="209"/>
      <c r="C466" s="220"/>
      <c r="D466" s="224"/>
      <c r="E466" s="209"/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9.5" customHeight="1" x14ac:dyDescent="0.2">
      <c r="A467" s="209"/>
      <c r="B467" s="209"/>
      <c r="C467" s="220"/>
      <c r="D467" s="224"/>
      <c r="E467" s="209"/>
      <c r="F467" s="209"/>
      <c r="G467" s="209"/>
      <c r="H467" s="209"/>
      <c r="I467" s="209"/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9.5" customHeight="1" x14ac:dyDescent="0.2">
      <c r="A468" s="209"/>
      <c r="B468" s="209"/>
      <c r="C468" s="220"/>
      <c r="D468" s="224"/>
      <c r="E468" s="209"/>
      <c r="F468" s="209"/>
      <c r="G468" s="209"/>
      <c r="H468" s="209"/>
      <c r="I468" s="209"/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9.5" customHeight="1" x14ac:dyDescent="0.2">
      <c r="A469" s="209"/>
      <c r="B469" s="209"/>
      <c r="C469" s="220"/>
      <c r="D469" s="224"/>
      <c r="E469" s="209"/>
      <c r="F469" s="209"/>
      <c r="G469" s="209"/>
      <c r="H469" s="209"/>
      <c r="I469" s="209"/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9.5" customHeight="1" x14ac:dyDescent="0.2">
      <c r="A470" s="209"/>
      <c r="B470" s="209"/>
      <c r="C470" s="220"/>
      <c r="D470" s="224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9.5" customHeight="1" x14ac:dyDescent="0.2">
      <c r="A471" s="209"/>
      <c r="B471" s="209"/>
      <c r="C471" s="220"/>
      <c r="D471" s="224"/>
      <c r="E471" s="209"/>
      <c r="F471" s="209"/>
      <c r="G471" s="209"/>
      <c r="H471" s="209"/>
      <c r="I471" s="209"/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9.5" customHeight="1" x14ac:dyDescent="0.2">
      <c r="A472" s="209"/>
      <c r="B472" s="209"/>
      <c r="C472" s="220"/>
      <c r="D472" s="224"/>
      <c r="E472" s="209"/>
      <c r="F472" s="209"/>
      <c r="G472" s="209"/>
      <c r="H472" s="209"/>
      <c r="I472" s="209"/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9.5" customHeight="1" x14ac:dyDescent="0.2">
      <c r="A473" s="209"/>
      <c r="B473" s="209"/>
      <c r="C473" s="220"/>
      <c r="D473" s="224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9.5" customHeight="1" x14ac:dyDescent="0.2">
      <c r="A474" s="209"/>
      <c r="B474" s="209"/>
      <c r="C474" s="220"/>
      <c r="D474" s="224"/>
      <c r="E474" s="209"/>
      <c r="F474" s="209"/>
      <c r="G474" s="209"/>
      <c r="H474" s="209"/>
      <c r="I474" s="209"/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9.5" customHeight="1" x14ac:dyDescent="0.2">
      <c r="A475" s="209"/>
      <c r="B475" s="209"/>
      <c r="C475" s="220"/>
      <c r="D475" s="224"/>
      <c r="E475" s="209"/>
      <c r="F475" s="209"/>
      <c r="G475" s="209"/>
      <c r="H475" s="209"/>
      <c r="I475" s="209"/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9.5" customHeight="1" x14ac:dyDescent="0.2">
      <c r="A476" s="209"/>
      <c r="B476" s="209"/>
      <c r="C476" s="220"/>
      <c r="D476" s="224"/>
      <c r="E476" s="209"/>
      <c r="F476" s="209"/>
      <c r="G476" s="209"/>
      <c r="H476" s="209"/>
      <c r="I476" s="209"/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9.5" customHeight="1" x14ac:dyDescent="0.2">
      <c r="A477" s="209"/>
      <c r="B477" s="209"/>
      <c r="C477" s="220"/>
      <c r="D477" s="224"/>
      <c r="E477" s="209"/>
      <c r="F477" s="209"/>
      <c r="G477" s="209"/>
      <c r="H477" s="209"/>
      <c r="I477" s="209"/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9.5" customHeight="1" x14ac:dyDescent="0.2">
      <c r="A478" s="209"/>
      <c r="B478" s="209"/>
      <c r="C478" s="220"/>
      <c r="D478" s="224"/>
      <c r="E478" s="209"/>
      <c r="F478" s="209"/>
      <c r="G478" s="209"/>
      <c r="H478" s="209"/>
      <c r="I478" s="209"/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9.5" customHeight="1" x14ac:dyDescent="0.2">
      <c r="A479" s="209"/>
      <c r="B479" s="209"/>
      <c r="C479" s="220"/>
      <c r="D479" s="224"/>
      <c r="E479" s="209"/>
      <c r="F479" s="209"/>
      <c r="G479" s="209"/>
      <c r="H479" s="209"/>
      <c r="I479" s="209"/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9.5" customHeight="1" x14ac:dyDescent="0.2">
      <c r="A480" s="209"/>
      <c r="B480" s="209"/>
      <c r="C480" s="220"/>
      <c r="D480" s="224"/>
      <c r="E480" s="209"/>
      <c r="F480" s="209"/>
      <c r="G480" s="209"/>
      <c r="H480" s="209"/>
      <c r="I480" s="209"/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9.5" customHeight="1" x14ac:dyDescent="0.2">
      <c r="A481" s="209"/>
      <c r="B481" s="209"/>
      <c r="C481" s="220"/>
      <c r="D481" s="224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9.5" customHeight="1" x14ac:dyDescent="0.2">
      <c r="A482" s="209"/>
      <c r="B482" s="209"/>
      <c r="C482" s="220"/>
      <c r="D482" s="224"/>
      <c r="E482" s="209"/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9.5" customHeight="1" x14ac:dyDescent="0.2">
      <c r="A483" s="209"/>
      <c r="B483" s="209"/>
      <c r="C483" s="220"/>
      <c r="D483" s="224"/>
      <c r="E483" s="209"/>
      <c r="F483" s="209"/>
      <c r="G483" s="209"/>
      <c r="H483" s="209"/>
      <c r="I483" s="209"/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9.5" customHeight="1" x14ac:dyDescent="0.2">
      <c r="A484" s="209"/>
      <c r="B484" s="209"/>
      <c r="C484" s="220"/>
      <c r="D484" s="224"/>
      <c r="E484" s="209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9.5" customHeight="1" x14ac:dyDescent="0.2">
      <c r="A485" s="209"/>
      <c r="B485" s="209"/>
      <c r="C485" s="220"/>
      <c r="D485" s="224"/>
      <c r="E485" s="209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9.5" customHeight="1" x14ac:dyDescent="0.2">
      <c r="A486" s="209"/>
      <c r="B486" s="209"/>
      <c r="C486" s="220"/>
      <c r="D486" s="224"/>
      <c r="E486" s="209"/>
      <c r="F486" s="209"/>
      <c r="G486" s="209"/>
      <c r="H486" s="209"/>
      <c r="I486" s="209"/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9.5" customHeight="1" x14ac:dyDescent="0.2">
      <c r="A487" s="209"/>
      <c r="B487" s="209"/>
      <c r="C487" s="220"/>
      <c r="D487" s="224"/>
      <c r="E487" s="209"/>
      <c r="F487" s="209"/>
      <c r="G487" s="209"/>
      <c r="H487" s="209"/>
      <c r="I487" s="209"/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9.5" customHeight="1" x14ac:dyDescent="0.2">
      <c r="A488" s="209"/>
      <c r="B488" s="209"/>
      <c r="C488" s="220"/>
      <c r="D488" s="224"/>
      <c r="E488" s="209"/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9.5" customHeight="1" x14ac:dyDescent="0.2">
      <c r="A489" s="209"/>
      <c r="B489" s="209"/>
      <c r="C489" s="220"/>
      <c r="D489" s="224"/>
      <c r="E489" s="209"/>
      <c r="F489" s="209"/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9.5" customHeight="1" x14ac:dyDescent="0.2">
      <c r="A490" s="209"/>
      <c r="B490" s="209"/>
      <c r="C490" s="220"/>
      <c r="D490" s="224"/>
      <c r="E490" s="209"/>
      <c r="F490" s="209"/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9.5" customHeight="1" x14ac:dyDescent="0.2">
      <c r="A491" s="209"/>
      <c r="B491" s="209"/>
      <c r="C491" s="220"/>
      <c r="D491" s="224"/>
      <c r="E491" s="209"/>
      <c r="F491" s="209"/>
      <c r="G491" s="209"/>
      <c r="H491" s="209"/>
      <c r="I491" s="209"/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9.5" customHeight="1" x14ac:dyDescent="0.2">
      <c r="A492" s="209"/>
      <c r="B492" s="209"/>
      <c r="C492" s="220"/>
      <c r="D492" s="224"/>
      <c r="E492" s="209"/>
      <c r="F492" s="209"/>
      <c r="G492" s="209"/>
      <c r="H492" s="209"/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9.5" customHeight="1" x14ac:dyDescent="0.2">
      <c r="A493" s="209"/>
      <c r="B493" s="209"/>
      <c r="C493" s="220"/>
      <c r="D493" s="224"/>
      <c r="E493" s="209"/>
      <c r="F493" s="209"/>
      <c r="G493" s="209"/>
      <c r="H493" s="209"/>
      <c r="I493" s="209"/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9.5" customHeight="1" x14ac:dyDescent="0.2">
      <c r="A494" s="209"/>
      <c r="B494" s="209"/>
      <c r="C494" s="220"/>
      <c r="D494" s="224"/>
      <c r="E494" s="209"/>
      <c r="F494" s="209"/>
      <c r="G494" s="209"/>
      <c r="H494" s="209"/>
      <c r="I494" s="209"/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9.5" customHeight="1" x14ac:dyDescent="0.2">
      <c r="A495" s="209"/>
      <c r="B495" s="209"/>
      <c r="C495" s="220"/>
      <c r="D495" s="224"/>
      <c r="E495" s="209"/>
      <c r="F495" s="209"/>
      <c r="G495" s="209"/>
      <c r="H495" s="209"/>
      <c r="I495" s="209"/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9.5" customHeight="1" x14ac:dyDescent="0.2">
      <c r="A496" s="209"/>
      <c r="B496" s="209"/>
      <c r="C496" s="220"/>
      <c r="D496" s="224"/>
      <c r="E496" s="209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9.5" customHeight="1" x14ac:dyDescent="0.2">
      <c r="A497" s="209"/>
      <c r="B497" s="209"/>
      <c r="C497" s="220"/>
      <c r="D497" s="224"/>
      <c r="E497" s="209"/>
      <c r="F497" s="209"/>
      <c r="G497" s="209"/>
      <c r="H497" s="209"/>
      <c r="I497" s="209"/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9.5" customHeight="1" x14ac:dyDescent="0.2">
      <c r="A498" s="209"/>
      <c r="B498" s="209"/>
      <c r="C498" s="220"/>
      <c r="D498" s="224"/>
      <c r="E498" s="209"/>
      <c r="F498" s="209"/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9.5" customHeight="1" x14ac:dyDescent="0.2">
      <c r="A499" s="209"/>
      <c r="B499" s="209"/>
      <c r="C499" s="220"/>
      <c r="D499" s="224"/>
      <c r="E499" s="209"/>
      <c r="F499" s="209"/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9.5" customHeight="1" x14ac:dyDescent="0.2">
      <c r="A500" s="209"/>
      <c r="B500" s="209"/>
      <c r="C500" s="220"/>
      <c r="D500" s="224"/>
      <c r="E500" s="209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9.5" customHeight="1" x14ac:dyDescent="0.2">
      <c r="A501" s="209"/>
      <c r="B501" s="209"/>
      <c r="C501" s="220"/>
      <c r="D501" s="224"/>
      <c r="E501" s="209"/>
      <c r="F501" s="209"/>
      <c r="G501" s="209"/>
      <c r="H501" s="209"/>
      <c r="I501" s="209"/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9.5" customHeight="1" x14ac:dyDescent="0.2">
      <c r="A502" s="209"/>
      <c r="B502" s="209"/>
      <c r="C502" s="220"/>
      <c r="D502" s="224"/>
      <c r="E502" s="209"/>
      <c r="F502" s="209"/>
      <c r="G502" s="209"/>
      <c r="H502" s="209"/>
      <c r="I502" s="209"/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9.5" customHeight="1" x14ac:dyDescent="0.2">
      <c r="A503" s="209"/>
      <c r="B503" s="209"/>
      <c r="C503" s="220"/>
      <c r="D503" s="224"/>
      <c r="E503" s="209"/>
      <c r="F503" s="209"/>
      <c r="G503" s="209"/>
      <c r="H503" s="209"/>
      <c r="I503" s="209"/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9.5" customHeight="1" x14ac:dyDescent="0.2">
      <c r="A504" s="209"/>
      <c r="B504" s="209"/>
      <c r="C504" s="220"/>
      <c r="D504" s="224"/>
      <c r="E504" s="209"/>
      <c r="F504" s="209"/>
      <c r="G504" s="209"/>
      <c r="H504" s="209"/>
      <c r="I504" s="209"/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9.5" customHeight="1" x14ac:dyDescent="0.2">
      <c r="A505" s="209"/>
      <c r="B505" s="209"/>
      <c r="C505" s="220"/>
      <c r="D505" s="224"/>
      <c r="E505" s="209"/>
      <c r="F505" s="209"/>
      <c r="G505" s="209"/>
      <c r="H505" s="209"/>
      <c r="I505" s="209"/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9.5" customHeight="1" x14ac:dyDescent="0.2">
      <c r="A506" s="209"/>
      <c r="B506" s="209"/>
      <c r="C506" s="220"/>
      <c r="D506" s="224"/>
      <c r="E506" s="209"/>
      <c r="F506" s="209"/>
      <c r="G506" s="209"/>
      <c r="H506" s="209"/>
      <c r="I506" s="209"/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9.5" customHeight="1" x14ac:dyDescent="0.2">
      <c r="A507" s="209"/>
      <c r="B507" s="209"/>
      <c r="C507" s="220"/>
      <c r="D507" s="224"/>
      <c r="E507" s="209"/>
      <c r="F507" s="209"/>
      <c r="G507" s="209"/>
      <c r="H507" s="209"/>
      <c r="I507" s="209"/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9.5" customHeight="1" x14ac:dyDescent="0.2">
      <c r="A508" s="209"/>
      <c r="B508" s="209"/>
      <c r="C508" s="220"/>
      <c r="D508" s="224"/>
      <c r="E508" s="209"/>
      <c r="F508" s="209"/>
      <c r="G508" s="209"/>
      <c r="H508" s="209"/>
      <c r="I508" s="209"/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9.5" customHeight="1" x14ac:dyDescent="0.2">
      <c r="A509" s="209"/>
      <c r="B509" s="209"/>
      <c r="C509" s="220"/>
      <c r="D509" s="224"/>
      <c r="E509" s="209"/>
      <c r="F509" s="209"/>
      <c r="G509" s="209"/>
      <c r="H509" s="209"/>
      <c r="I509" s="209"/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9.5" customHeight="1" x14ac:dyDescent="0.2">
      <c r="A510" s="209"/>
      <c r="B510" s="209"/>
      <c r="C510" s="220"/>
      <c r="D510" s="224"/>
      <c r="E510" s="209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9.5" customHeight="1" x14ac:dyDescent="0.2">
      <c r="A511" s="209"/>
      <c r="B511" s="209"/>
      <c r="C511" s="220"/>
      <c r="D511" s="224"/>
      <c r="E511" s="209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9.5" customHeight="1" x14ac:dyDescent="0.2">
      <c r="A512" s="209"/>
      <c r="B512" s="209"/>
      <c r="C512" s="220"/>
      <c r="D512" s="224"/>
      <c r="E512" s="209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9.5" customHeight="1" x14ac:dyDescent="0.2">
      <c r="A513" s="209"/>
      <c r="B513" s="209"/>
      <c r="C513" s="220"/>
      <c r="D513" s="224"/>
      <c r="E513" s="209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9.5" customHeight="1" x14ac:dyDescent="0.2">
      <c r="A514" s="209"/>
      <c r="B514" s="209"/>
      <c r="C514" s="220"/>
      <c r="D514" s="224"/>
      <c r="E514" s="209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9.5" customHeight="1" x14ac:dyDescent="0.2">
      <c r="A515" s="209"/>
      <c r="B515" s="209"/>
      <c r="C515" s="220"/>
      <c r="D515" s="224"/>
      <c r="E515" s="209"/>
      <c r="F515" s="209"/>
      <c r="G515" s="209"/>
      <c r="H515" s="209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9.5" customHeight="1" x14ac:dyDescent="0.2">
      <c r="A516" s="209"/>
      <c r="B516" s="209"/>
      <c r="C516" s="220"/>
      <c r="D516" s="224"/>
      <c r="E516" s="209"/>
      <c r="F516" s="209"/>
      <c r="G516" s="209"/>
      <c r="H516" s="209"/>
      <c r="I516" s="209"/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9.5" customHeight="1" x14ac:dyDescent="0.2">
      <c r="A517" s="209"/>
      <c r="B517" s="209"/>
      <c r="C517" s="220"/>
      <c r="D517" s="224"/>
      <c r="E517" s="209"/>
      <c r="F517" s="209"/>
      <c r="G517" s="209"/>
      <c r="H517" s="209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9.5" customHeight="1" x14ac:dyDescent="0.2">
      <c r="A518" s="209"/>
      <c r="B518" s="209"/>
      <c r="C518" s="220"/>
      <c r="D518" s="224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9.5" customHeight="1" x14ac:dyDescent="0.2">
      <c r="A519" s="209"/>
      <c r="B519" s="209"/>
      <c r="C519" s="220"/>
      <c r="D519" s="224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9.5" customHeight="1" x14ac:dyDescent="0.2">
      <c r="A520" s="209"/>
      <c r="B520" s="209"/>
      <c r="C520" s="220"/>
      <c r="D520" s="224"/>
      <c r="E520" s="209"/>
      <c r="F520" s="209"/>
      <c r="G520" s="209"/>
      <c r="H520" s="209"/>
      <c r="I520" s="209"/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9.5" customHeight="1" x14ac:dyDescent="0.2">
      <c r="A521" s="209"/>
      <c r="B521" s="209"/>
      <c r="C521" s="220"/>
      <c r="D521" s="224"/>
      <c r="E521" s="209"/>
      <c r="F521" s="209"/>
      <c r="G521" s="209"/>
      <c r="H521" s="209"/>
      <c r="I521" s="209"/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9.5" customHeight="1" x14ac:dyDescent="0.2">
      <c r="A522" s="209"/>
      <c r="B522" s="209"/>
      <c r="C522" s="220"/>
      <c r="D522" s="224"/>
      <c r="E522" s="209"/>
      <c r="F522" s="209"/>
      <c r="G522" s="209"/>
      <c r="H522" s="209"/>
      <c r="I522" s="209"/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9.5" customHeight="1" x14ac:dyDescent="0.2">
      <c r="A523" s="209"/>
      <c r="B523" s="209"/>
      <c r="C523" s="220"/>
      <c r="D523" s="224"/>
      <c r="E523" s="209"/>
      <c r="F523" s="209"/>
      <c r="G523" s="209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9.5" customHeight="1" x14ac:dyDescent="0.2">
      <c r="A524" s="209"/>
      <c r="B524" s="209"/>
      <c r="C524" s="220"/>
      <c r="D524" s="224"/>
      <c r="E524" s="209"/>
      <c r="F524" s="209"/>
      <c r="G524" s="209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9.5" customHeight="1" x14ac:dyDescent="0.2">
      <c r="A525" s="209"/>
      <c r="B525" s="209"/>
      <c r="C525" s="220"/>
      <c r="D525" s="224"/>
      <c r="E525" s="209"/>
      <c r="F525" s="209"/>
      <c r="G525" s="209"/>
      <c r="H525" s="209"/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9.5" customHeight="1" x14ac:dyDescent="0.2">
      <c r="A526" s="209"/>
      <c r="B526" s="209"/>
      <c r="C526" s="220"/>
      <c r="D526" s="224"/>
      <c r="E526" s="209"/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9.5" customHeight="1" x14ac:dyDescent="0.2">
      <c r="A527" s="209"/>
      <c r="B527" s="209"/>
      <c r="C527" s="220"/>
      <c r="D527" s="224"/>
      <c r="E527" s="209"/>
      <c r="F527" s="209"/>
      <c r="G527" s="209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9.5" customHeight="1" x14ac:dyDescent="0.2">
      <c r="A528" s="209"/>
      <c r="B528" s="209"/>
      <c r="C528" s="220"/>
      <c r="D528" s="224"/>
      <c r="E528" s="209"/>
      <c r="F528" s="209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9.5" customHeight="1" x14ac:dyDescent="0.2">
      <c r="A529" s="209"/>
      <c r="B529" s="209"/>
      <c r="C529" s="220"/>
      <c r="D529" s="224"/>
      <c r="E529" s="209"/>
      <c r="F529" s="209"/>
      <c r="G529" s="209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9.5" customHeight="1" x14ac:dyDescent="0.2">
      <c r="A530" s="209"/>
      <c r="B530" s="209"/>
      <c r="C530" s="220"/>
      <c r="D530" s="224"/>
      <c r="E530" s="209"/>
      <c r="F530" s="209"/>
      <c r="G530" s="209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9.5" customHeight="1" x14ac:dyDescent="0.2">
      <c r="A531" s="209"/>
      <c r="B531" s="209"/>
      <c r="C531" s="220"/>
      <c r="D531" s="224"/>
      <c r="E531" s="209"/>
      <c r="F531" s="209"/>
      <c r="G531" s="209"/>
      <c r="H531" s="209"/>
      <c r="I531" s="209"/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9.5" customHeight="1" x14ac:dyDescent="0.2">
      <c r="A532" s="209"/>
      <c r="B532" s="209"/>
      <c r="C532" s="220"/>
      <c r="D532" s="224"/>
      <c r="E532" s="209"/>
      <c r="F532" s="209"/>
      <c r="G532" s="209"/>
      <c r="H532" s="209"/>
      <c r="I532" s="209"/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9.5" customHeight="1" x14ac:dyDescent="0.2">
      <c r="A533" s="209"/>
      <c r="B533" s="209"/>
      <c r="C533" s="220"/>
      <c r="D533" s="224"/>
      <c r="E533" s="209"/>
      <c r="F533" s="209"/>
      <c r="G533" s="209"/>
      <c r="H533" s="209"/>
      <c r="I533" s="209"/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9.5" customHeight="1" x14ac:dyDescent="0.2">
      <c r="A534" s="209"/>
      <c r="B534" s="209"/>
      <c r="C534" s="220"/>
      <c r="D534" s="224"/>
      <c r="E534" s="209"/>
      <c r="F534" s="209"/>
      <c r="G534" s="209"/>
      <c r="H534" s="209"/>
      <c r="I534" s="209"/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9.5" customHeight="1" x14ac:dyDescent="0.2">
      <c r="A535" s="209"/>
      <c r="B535" s="209"/>
      <c r="C535" s="220"/>
      <c r="D535" s="224"/>
      <c r="E535" s="209"/>
      <c r="F535" s="209"/>
      <c r="G535" s="209"/>
      <c r="H535" s="209"/>
      <c r="I535" s="209"/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9.5" customHeight="1" x14ac:dyDescent="0.2">
      <c r="A536" s="209"/>
      <c r="B536" s="209"/>
      <c r="C536" s="220"/>
      <c r="D536" s="224"/>
      <c r="E536" s="209"/>
      <c r="F536" s="209"/>
      <c r="G536" s="209"/>
      <c r="H536" s="209"/>
      <c r="I536" s="209"/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9.5" customHeight="1" x14ac:dyDescent="0.2">
      <c r="A537" s="209"/>
      <c r="B537" s="209"/>
      <c r="C537" s="220"/>
      <c r="D537" s="224"/>
      <c r="E537" s="209"/>
      <c r="F537" s="209"/>
      <c r="G537" s="209"/>
      <c r="H537" s="209"/>
      <c r="I537" s="209"/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9.5" customHeight="1" x14ac:dyDescent="0.2">
      <c r="A538" s="209"/>
      <c r="B538" s="209"/>
      <c r="C538" s="220"/>
      <c r="D538" s="224"/>
      <c r="E538" s="209"/>
      <c r="F538" s="209"/>
      <c r="G538" s="209"/>
      <c r="H538" s="209"/>
      <c r="I538" s="209"/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9.5" customHeight="1" x14ac:dyDescent="0.2">
      <c r="A539" s="209"/>
      <c r="B539" s="209"/>
      <c r="C539" s="220"/>
      <c r="D539" s="224"/>
      <c r="E539" s="209"/>
      <c r="F539" s="209"/>
      <c r="G539" s="209"/>
      <c r="H539" s="209"/>
      <c r="I539" s="209"/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9.5" customHeight="1" x14ac:dyDescent="0.2">
      <c r="A540" s="209"/>
      <c r="B540" s="209"/>
      <c r="C540" s="220"/>
      <c r="D540" s="224"/>
      <c r="E540" s="209"/>
      <c r="F540" s="209"/>
      <c r="G540" s="209"/>
      <c r="H540" s="209"/>
      <c r="I540" s="209"/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9.5" customHeight="1" x14ac:dyDescent="0.2">
      <c r="A541" s="209"/>
      <c r="B541" s="209"/>
      <c r="C541" s="220"/>
      <c r="D541" s="224"/>
      <c r="E541" s="209"/>
      <c r="F541" s="209"/>
      <c r="G541" s="209"/>
      <c r="H541" s="209"/>
      <c r="I541" s="209"/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9.5" customHeight="1" x14ac:dyDescent="0.2">
      <c r="A542" s="209"/>
      <c r="B542" s="209"/>
      <c r="C542" s="220"/>
      <c r="D542" s="224"/>
      <c r="E542" s="209"/>
      <c r="F542" s="209"/>
      <c r="G542" s="209"/>
      <c r="H542" s="209"/>
      <c r="I542" s="209"/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9.5" customHeight="1" x14ac:dyDescent="0.2">
      <c r="A543" s="209"/>
      <c r="B543" s="209"/>
      <c r="C543" s="220"/>
      <c r="D543" s="224"/>
      <c r="E543" s="209"/>
      <c r="F543" s="209"/>
      <c r="G543" s="209"/>
      <c r="H543" s="209"/>
      <c r="I543" s="209"/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9.5" customHeight="1" x14ac:dyDescent="0.2">
      <c r="A544" s="209"/>
      <c r="B544" s="209"/>
      <c r="C544" s="220"/>
      <c r="D544" s="224"/>
      <c r="E544" s="209"/>
      <c r="F544" s="209"/>
      <c r="G544" s="209"/>
      <c r="H544" s="209"/>
      <c r="I544" s="209"/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9.5" customHeight="1" x14ac:dyDescent="0.2">
      <c r="A545" s="209"/>
      <c r="B545" s="209"/>
      <c r="C545" s="220"/>
      <c r="D545" s="224"/>
      <c r="E545" s="209"/>
      <c r="F545" s="209"/>
      <c r="G545" s="209"/>
      <c r="H545" s="209"/>
      <c r="I545" s="209"/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9.5" customHeight="1" x14ac:dyDescent="0.2">
      <c r="A546" s="209"/>
      <c r="B546" s="209"/>
      <c r="C546" s="220"/>
      <c r="D546" s="224"/>
      <c r="E546" s="209"/>
      <c r="F546" s="209"/>
      <c r="G546" s="209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9.5" customHeight="1" x14ac:dyDescent="0.2">
      <c r="A547" s="209"/>
      <c r="B547" s="209"/>
      <c r="C547" s="220"/>
      <c r="D547" s="224"/>
      <c r="E547" s="209"/>
      <c r="F547" s="209"/>
      <c r="G547" s="209"/>
      <c r="H547" s="209"/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9.5" customHeight="1" x14ac:dyDescent="0.2">
      <c r="A548" s="209"/>
      <c r="B548" s="209"/>
      <c r="C548" s="220"/>
      <c r="D548" s="224"/>
      <c r="E548" s="209"/>
      <c r="F548" s="209"/>
      <c r="G548" s="209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9.5" customHeight="1" x14ac:dyDescent="0.2">
      <c r="A549" s="209"/>
      <c r="B549" s="209"/>
      <c r="C549" s="220"/>
      <c r="D549" s="224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9.5" customHeight="1" x14ac:dyDescent="0.2">
      <c r="A550" s="209"/>
      <c r="B550" s="209"/>
      <c r="C550" s="220"/>
      <c r="D550" s="224"/>
      <c r="E550" s="209"/>
      <c r="F550" s="209"/>
      <c r="G550" s="209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9.5" customHeight="1" x14ac:dyDescent="0.2">
      <c r="A551" s="209"/>
      <c r="B551" s="209"/>
      <c r="C551" s="220"/>
      <c r="D551" s="224"/>
      <c r="E551" s="209"/>
      <c r="F551" s="209"/>
      <c r="G551" s="209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9.5" customHeight="1" x14ac:dyDescent="0.2">
      <c r="A552" s="209"/>
      <c r="B552" s="209"/>
      <c r="C552" s="220"/>
      <c r="D552" s="224"/>
      <c r="E552" s="209"/>
      <c r="F552" s="209"/>
      <c r="G552" s="209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9.5" customHeight="1" x14ac:dyDescent="0.2">
      <c r="A553" s="209"/>
      <c r="B553" s="209"/>
      <c r="C553" s="220"/>
      <c r="D553" s="224"/>
      <c r="E553" s="209"/>
      <c r="F553" s="209"/>
      <c r="G553" s="209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9.5" customHeight="1" x14ac:dyDescent="0.2">
      <c r="A554" s="209"/>
      <c r="B554" s="209"/>
      <c r="C554" s="220"/>
      <c r="D554" s="224"/>
      <c r="E554" s="209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9.5" customHeight="1" x14ac:dyDescent="0.2">
      <c r="A555" s="209"/>
      <c r="B555" s="209"/>
      <c r="C555" s="220"/>
      <c r="D555" s="224"/>
      <c r="E555" s="209"/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9.5" customHeight="1" x14ac:dyDescent="0.2">
      <c r="A556" s="209"/>
      <c r="B556" s="209"/>
      <c r="C556" s="220"/>
      <c r="D556" s="224"/>
      <c r="E556" s="209"/>
      <c r="F556" s="209"/>
      <c r="G556" s="209"/>
      <c r="H556" s="209"/>
      <c r="I556" s="209"/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9.5" customHeight="1" x14ac:dyDescent="0.2">
      <c r="A557" s="209"/>
      <c r="B557" s="209"/>
      <c r="C557" s="220"/>
      <c r="D557" s="224"/>
      <c r="E557" s="209"/>
      <c r="F557" s="209"/>
      <c r="G557" s="209"/>
      <c r="H557" s="209"/>
      <c r="I557" s="209"/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9.5" customHeight="1" x14ac:dyDescent="0.2">
      <c r="A558" s="209"/>
      <c r="B558" s="209"/>
      <c r="C558" s="220"/>
      <c r="D558" s="224"/>
      <c r="E558" s="209"/>
      <c r="F558" s="209"/>
      <c r="G558" s="209"/>
      <c r="H558" s="209"/>
      <c r="I558" s="209"/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9.5" customHeight="1" x14ac:dyDescent="0.2">
      <c r="A559" s="209"/>
      <c r="B559" s="209"/>
      <c r="C559" s="220"/>
      <c r="D559" s="224"/>
      <c r="E559" s="209"/>
      <c r="F559" s="209"/>
      <c r="G559" s="209"/>
      <c r="H559" s="209"/>
      <c r="I559" s="209"/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9.5" customHeight="1" x14ac:dyDescent="0.2">
      <c r="A560" s="209"/>
      <c r="B560" s="209"/>
      <c r="C560" s="220"/>
      <c r="D560" s="224"/>
      <c r="E560" s="209"/>
      <c r="F560" s="209"/>
      <c r="G560" s="209"/>
      <c r="H560" s="209"/>
      <c r="I560" s="209"/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9.5" customHeight="1" x14ac:dyDescent="0.2">
      <c r="A561" s="209"/>
      <c r="B561" s="209"/>
      <c r="C561" s="220"/>
      <c r="D561" s="224"/>
      <c r="E561" s="209"/>
      <c r="F561" s="209"/>
      <c r="G561" s="209"/>
      <c r="H561" s="209"/>
      <c r="I561" s="209"/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9.5" customHeight="1" x14ac:dyDescent="0.2">
      <c r="A562" s="209"/>
      <c r="B562" s="209"/>
      <c r="C562" s="220"/>
      <c r="D562" s="224"/>
      <c r="E562" s="209"/>
      <c r="F562" s="209"/>
      <c r="G562" s="209"/>
      <c r="H562" s="209"/>
      <c r="I562" s="209"/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9.5" customHeight="1" x14ac:dyDescent="0.2">
      <c r="A563" s="209"/>
      <c r="B563" s="209"/>
      <c r="C563" s="220"/>
      <c r="D563" s="224"/>
      <c r="E563" s="209"/>
      <c r="F563" s="209"/>
      <c r="G563" s="209"/>
      <c r="H563" s="209"/>
      <c r="I563" s="209"/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9.5" customHeight="1" x14ac:dyDescent="0.2">
      <c r="A564" s="209"/>
      <c r="B564" s="209"/>
      <c r="C564" s="220"/>
      <c r="D564" s="224"/>
      <c r="E564" s="209"/>
      <c r="F564" s="209"/>
      <c r="G564" s="209"/>
      <c r="H564" s="209"/>
      <c r="I564" s="209"/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9.5" customHeight="1" x14ac:dyDescent="0.2">
      <c r="A565" s="209"/>
      <c r="B565" s="209"/>
      <c r="C565" s="220"/>
      <c r="D565" s="224"/>
      <c r="E565" s="209"/>
      <c r="F565" s="209"/>
      <c r="G565" s="209"/>
      <c r="H565" s="209"/>
      <c r="I565" s="209"/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9.5" customHeight="1" x14ac:dyDescent="0.2">
      <c r="A566" s="209"/>
      <c r="B566" s="209"/>
      <c r="C566" s="220"/>
      <c r="D566" s="224"/>
      <c r="E566" s="209"/>
      <c r="F566" s="209"/>
      <c r="G566" s="209"/>
      <c r="H566" s="209"/>
      <c r="I566" s="209"/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9.5" customHeight="1" x14ac:dyDescent="0.2">
      <c r="A567" s="209"/>
      <c r="B567" s="209"/>
      <c r="C567" s="220"/>
      <c r="D567" s="224"/>
      <c r="E567" s="209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9.5" customHeight="1" x14ac:dyDescent="0.2">
      <c r="A568" s="209"/>
      <c r="B568" s="209"/>
      <c r="C568" s="220"/>
      <c r="D568" s="224"/>
      <c r="E568" s="209"/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9.5" customHeight="1" x14ac:dyDescent="0.2">
      <c r="A569" s="209"/>
      <c r="B569" s="209"/>
      <c r="C569" s="220"/>
      <c r="D569" s="224"/>
      <c r="E569" s="209"/>
      <c r="F569" s="209"/>
      <c r="G569" s="209"/>
      <c r="H569" s="209"/>
      <c r="I569" s="209"/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9.5" customHeight="1" x14ac:dyDescent="0.2">
      <c r="A570" s="209"/>
      <c r="B570" s="209"/>
      <c r="C570" s="220"/>
      <c r="D570" s="224"/>
      <c r="E570" s="209"/>
      <c r="F570" s="209"/>
      <c r="G570" s="209"/>
      <c r="H570" s="209"/>
      <c r="I570" s="209"/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9.5" customHeight="1" x14ac:dyDescent="0.2">
      <c r="A571" s="209"/>
      <c r="B571" s="209"/>
      <c r="C571" s="220"/>
      <c r="D571" s="224"/>
      <c r="E571" s="209"/>
      <c r="F571" s="209"/>
      <c r="G571" s="209"/>
      <c r="H571" s="209"/>
      <c r="I571" s="209"/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9.5" customHeight="1" x14ac:dyDescent="0.2">
      <c r="A572" s="209"/>
      <c r="B572" s="209"/>
      <c r="C572" s="220"/>
      <c r="D572" s="224"/>
      <c r="E572" s="209"/>
      <c r="F572" s="209"/>
      <c r="G572" s="209"/>
      <c r="H572" s="209"/>
      <c r="I572" s="209"/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9.5" customHeight="1" x14ac:dyDescent="0.2">
      <c r="A573" s="209"/>
      <c r="B573" s="209"/>
      <c r="C573" s="220"/>
      <c r="D573" s="224"/>
      <c r="E573" s="209"/>
      <c r="F573" s="209"/>
      <c r="G573" s="209"/>
      <c r="H573" s="209"/>
      <c r="I573" s="209"/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9.5" customHeight="1" x14ac:dyDescent="0.2">
      <c r="A574" s="209"/>
      <c r="B574" s="209"/>
      <c r="C574" s="220"/>
      <c r="D574" s="224"/>
      <c r="E574" s="209"/>
      <c r="F574" s="209"/>
      <c r="G574" s="209"/>
      <c r="H574" s="209"/>
      <c r="I574" s="209"/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9.5" customHeight="1" x14ac:dyDescent="0.2">
      <c r="A575" s="209"/>
      <c r="B575" s="209"/>
      <c r="C575" s="220"/>
      <c r="D575" s="224"/>
      <c r="E575" s="209"/>
      <c r="F575" s="209"/>
      <c r="G575" s="209"/>
      <c r="H575" s="209"/>
      <c r="I575" s="209"/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9.5" customHeight="1" x14ac:dyDescent="0.2">
      <c r="A576" s="209"/>
      <c r="B576" s="209"/>
      <c r="C576" s="220"/>
      <c r="D576" s="224"/>
      <c r="E576" s="209"/>
      <c r="F576" s="209"/>
      <c r="G576" s="209"/>
      <c r="H576" s="209"/>
      <c r="I576" s="209"/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9.5" customHeight="1" x14ac:dyDescent="0.2">
      <c r="A577" s="209"/>
      <c r="B577" s="209"/>
      <c r="C577" s="220"/>
      <c r="D577" s="224"/>
      <c r="E577" s="209"/>
      <c r="F577" s="209"/>
      <c r="G577" s="209"/>
      <c r="H577" s="209"/>
      <c r="I577" s="209"/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9.5" customHeight="1" x14ac:dyDescent="0.2">
      <c r="A578" s="209"/>
      <c r="B578" s="209"/>
      <c r="C578" s="220"/>
      <c r="D578" s="224"/>
      <c r="E578" s="209"/>
      <c r="F578" s="209"/>
      <c r="G578" s="209"/>
      <c r="H578" s="209"/>
      <c r="I578" s="209"/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9.5" customHeight="1" x14ac:dyDescent="0.2">
      <c r="A579" s="209"/>
      <c r="B579" s="209"/>
      <c r="C579" s="220"/>
      <c r="D579" s="224"/>
      <c r="E579" s="209"/>
      <c r="F579" s="209"/>
      <c r="G579" s="209"/>
      <c r="H579" s="209"/>
      <c r="I579" s="209"/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9.5" customHeight="1" x14ac:dyDescent="0.2">
      <c r="A580" s="209"/>
      <c r="B580" s="209"/>
      <c r="C580" s="220"/>
      <c r="D580" s="224"/>
      <c r="E580" s="209"/>
      <c r="F580" s="209"/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9.5" customHeight="1" x14ac:dyDescent="0.2">
      <c r="A581" s="209"/>
      <c r="B581" s="209"/>
      <c r="C581" s="220"/>
      <c r="D581" s="224"/>
      <c r="E581" s="209"/>
      <c r="F581" s="209"/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9.5" customHeight="1" x14ac:dyDescent="0.2">
      <c r="A582" s="209"/>
      <c r="B582" s="209"/>
      <c r="C582" s="220"/>
      <c r="D582" s="224"/>
      <c r="E582" s="209"/>
      <c r="F582" s="209"/>
      <c r="G582" s="209"/>
      <c r="H582" s="209"/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9.5" customHeight="1" x14ac:dyDescent="0.2">
      <c r="A583" s="209"/>
      <c r="B583" s="209"/>
      <c r="C583" s="220"/>
      <c r="D583" s="224"/>
      <c r="E583" s="209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9.5" customHeight="1" x14ac:dyDescent="0.2">
      <c r="A584" s="209"/>
      <c r="B584" s="209"/>
      <c r="C584" s="220"/>
      <c r="D584" s="224"/>
      <c r="E584" s="209"/>
      <c r="F584" s="209"/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9.5" customHeight="1" x14ac:dyDescent="0.2">
      <c r="A585" s="209"/>
      <c r="B585" s="209"/>
      <c r="C585" s="220"/>
      <c r="D585" s="224"/>
      <c r="E585" s="209"/>
      <c r="F585" s="209"/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9.5" customHeight="1" x14ac:dyDescent="0.2">
      <c r="A586" s="209"/>
      <c r="B586" s="209"/>
      <c r="C586" s="220"/>
      <c r="D586" s="224"/>
      <c r="E586" s="209"/>
      <c r="F586" s="209"/>
      <c r="G586" s="209"/>
      <c r="H586" s="209"/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9.5" customHeight="1" x14ac:dyDescent="0.2">
      <c r="A587" s="209"/>
      <c r="B587" s="209"/>
      <c r="C587" s="220"/>
      <c r="D587" s="224"/>
      <c r="E587" s="209"/>
      <c r="F587" s="209"/>
      <c r="G587" s="209"/>
      <c r="H587" s="209"/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9.5" customHeight="1" x14ac:dyDescent="0.2">
      <c r="A588" s="209"/>
      <c r="B588" s="209"/>
      <c r="C588" s="220"/>
      <c r="D588" s="224"/>
      <c r="E588" s="209"/>
      <c r="F588" s="209"/>
      <c r="G588" s="209"/>
      <c r="H588" s="209"/>
      <c r="I588" s="209"/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9.5" customHeight="1" x14ac:dyDescent="0.2">
      <c r="A589" s="209"/>
      <c r="B589" s="209"/>
      <c r="C589" s="220"/>
      <c r="D589" s="224"/>
      <c r="E589" s="209"/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9.5" customHeight="1" x14ac:dyDescent="0.2">
      <c r="A590" s="209"/>
      <c r="B590" s="209"/>
      <c r="C590" s="220"/>
      <c r="D590" s="224"/>
      <c r="E590" s="209"/>
      <c r="F590" s="209"/>
      <c r="G590" s="209"/>
      <c r="H590" s="209"/>
      <c r="I590" s="209"/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9.5" customHeight="1" x14ac:dyDescent="0.2">
      <c r="A591" s="209"/>
      <c r="B591" s="209"/>
      <c r="C591" s="220"/>
      <c r="D591" s="224"/>
      <c r="E591" s="209"/>
      <c r="F591" s="209"/>
      <c r="G591" s="209"/>
      <c r="H591" s="209"/>
      <c r="I591" s="209"/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9.5" customHeight="1" x14ac:dyDescent="0.2">
      <c r="A592" s="209"/>
      <c r="B592" s="209"/>
      <c r="C592" s="220"/>
      <c r="D592" s="224"/>
      <c r="E592" s="209"/>
      <c r="F592" s="209"/>
      <c r="G592" s="209"/>
      <c r="H592" s="209"/>
      <c r="I592" s="209"/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9.5" customHeight="1" x14ac:dyDescent="0.2">
      <c r="A593" s="209"/>
      <c r="B593" s="209"/>
      <c r="C593" s="220"/>
      <c r="D593" s="224"/>
      <c r="E593" s="209"/>
      <c r="F593" s="209"/>
      <c r="G593" s="209"/>
      <c r="H593" s="209"/>
      <c r="I593" s="209"/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9.5" customHeight="1" x14ac:dyDescent="0.2">
      <c r="A594" s="209"/>
      <c r="B594" s="209"/>
      <c r="C594" s="220"/>
      <c r="D594" s="224"/>
      <c r="E594" s="209"/>
      <c r="F594" s="209"/>
      <c r="G594" s="209"/>
      <c r="H594" s="209"/>
      <c r="I594" s="209"/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9.5" customHeight="1" x14ac:dyDescent="0.2">
      <c r="A595" s="209"/>
      <c r="B595" s="209"/>
      <c r="C595" s="220"/>
      <c r="D595" s="224"/>
      <c r="E595" s="209"/>
      <c r="F595" s="209"/>
      <c r="G595" s="209"/>
      <c r="H595" s="209"/>
      <c r="I595" s="209"/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9.5" customHeight="1" x14ac:dyDescent="0.2">
      <c r="A596" s="209"/>
      <c r="B596" s="209"/>
      <c r="C596" s="220"/>
      <c r="D596" s="224"/>
      <c r="E596" s="209"/>
      <c r="F596" s="209"/>
      <c r="G596" s="209"/>
      <c r="H596" s="209"/>
      <c r="I596" s="209"/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9.5" customHeight="1" x14ac:dyDescent="0.2">
      <c r="A597" s="209"/>
      <c r="B597" s="209"/>
      <c r="C597" s="220"/>
      <c r="D597" s="224"/>
      <c r="E597" s="209"/>
      <c r="F597" s="209"/>
      <c r="G597" s="209"/>
      <c r="H597" s="209"/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9.5" customHeight="1" x14ac:dyDescent="0.2">
      <c r="A598" s="209"/>
      <c r="B598" s="209"/>
      <c r="C598" s="220"/>
      <c r="D598" s="224"/>
      <c r="E598" s="209"/>
      <c r="F598" s="209"/>
      <c r="G598" s="209"/>
      <c r="H598" s="209"/>
      <c r="I598" s="209"/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9.5" customHeight="1" x14ac:dyDescent="0.2">
      <c r="A599" s="209"/>
      <c r="B599" s="209"/>
      <c r="C599" s="220"/>
      <c r="D599" s="224"/>
      <c r="E599" s="209"/>
      <c r="F599" s="209"/>
      <c r="G599" s="209"/>
      <c r="H599" s="209"/>
      <c r="I599" s="209"/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9.5" customHeight="1" x14ac:dyDescent="0.2">
      <c r="A600" s="209"/>
      <c r="B600" s="209"/>
      <c r="C600" s="220"/>
      <c r="D600" s="224"/>
      <c r="E600" s="209"/>
      <c r="F600" s="209"/>
      <c r="G600" s="209"/>
      <c r="H600" s="209"/>
      <c r="I600" s="209"/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9.5" customHeight="1" x14ac:dyDescent="0.2">
      <c r="A601" s="209"/>
      <c r="B601" s="209"/>
      <c r="C601" s="220"/>
      <c r="D601" s="224"/>
      <c r="E601" s="209"/>
      <c r="F601" s="209"/>
      <c r="G601" s="209"/>
      <c r="H601" s="209"/>
      <c r="I601" s="209"/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9.5" customHeight="1" x14ac:dyDescent="0.2">
      <c r="A602" s="209"/>
      <c r="B602" s="209"/>
      <c r="C602" s="220"/>
      <c r="D602" s="224"/>
      <c r="E602" s="209"/>
      <c r="F602" s="209"/>
      <c r="G602" s="209"/>
      <c r="H602" s="209"/>
      <c r="I602" s="209"/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9.5" customHeight="1" x14ac:dyDescent="0.2">
      <c r="A603" s="209"/>
      <c r="B603" s="209"/>
      <c r="C603" s="220"/>
      <c r="D603" s="224"/>
      <c r="E603" s="209"/>
      <c r="F603" s="209"/>
      <c r="G603" s="209"/>
      <c r="H603" s="209"/>
      <c r="I603" s="209"/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9.5" customHeight="1" x14ac:dyDescent="0.2">
      <c r="A604" s="209"/>
      <c r="B604" s="209"/>
      <c r="C604" s="220"/>
      <c r="D604" s="224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9.5" customHeight="1" x14ac:dyDescent="0.2">
      <c r="A605" s="209"/>
      <c r="B605" s="209"/>
      <c r="C605" s="220"/>
      <c r="D605" s="224"/>
      <c r="E605" s="209"/>
      <c r="F605" s="209"/>
      <c r="G605" s="209"/>
      <c r="H605" s="209"/>
      <c r="I605" s="209"/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9.5" customHeight="1" x14ac:dyDescent="0.2">
      <c r="A606" s="209"/>
      <c r="B606" s="209"/>
      <c r="C606" s="220"/>
      <c r="D606" s="224"/>
      <c r="E606" s="209"/>
      <c r="F606" s="209"/>
      <c r="G606" s="209"/>
      <c r="H606" s="209"/>
      <c r="I606" s="209"/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9.5" customHeight="1" x14ac:dyDescent="0.2">
      <c r="A607" s="209"/>
      <c r="B607" s="209"/>
      <c r="C607" s="220"/>
      <c r="D607" s="224"/>
      <c r="E607" s="209"/>
      <c r="F607" s="209"/>
      <c r="G607" s="209"/>
      <c r="H607" s="209"/>
      <c r="I607" s="209"/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9.5" customHeight="1" x14ac:dyDescent="0.2">
      <c r="A608" s="209"/>
      <c r="B608" s="209"/>
      <c r="C608" s="220"/>
      <c r="D608" s="224"/>
      <c r="E608" s="209"/>
      <c r="F608" s="209"/>
      <c r="G608" s="209"/>
      <c r="H608" s="209"/>
      <c r="I608" s="209"/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9.5" customHeight="1" x14ac:dyDescent="0.2">
      <c r="A609" s="209"/>
      <c r="B609" s="209"/>
      <c r="C609" s="220"/>
      <c r="D609" s="224"/>
      <c r="E609" s="209"/>
      <c r="F609" s="209"/>
      <c r="G609" s="209"/>
      <c r="H609" s="209"/>
      <c r="I609" s="209"/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9.5" customHeight="1" x14ac:dyDescent="0.2">
      <c r="A610" s="209"/>
      <c r="B610" s="209"/>
      <c r="C610" s="220"/>
      <c r="D610" s="224"/>
      <c r="E610" s="209"/>
      <c r="F610" s="209"/>
      <c r="G610" s="209"/>
      <c r="H610" s="209"/>
      <c r="I610" s="209"/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9.5" customHeight="1" x14ac:dyDescent="0.2">
      <c r="A611" s="209"/>
      <c r="B611" s="209"/>
      <c r="C611" s="220"/>
      <c r="D611" s="224"/>
      <c r="E611" s="209"/>
      <c r="F611" s="209"/>
      <c r="G611" s="209"/>
      <c r="H611" s="209"/>
      <c r="I611" s="209"/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9.5" customHeight="1" x14ac:dyDescent="0.2">
      <c r="A612" s="209"/>
      <c r="B612" s="209"/>
      <c r="C612" s="220"/>
      <c r="D612" s="224"/>
      <c r="E612" s="209"/>
      <c r="F612" s="209"/>
      <c r="G612" s="209"/>
      <c r="H612" s="209"/>
      <c r="I612" s="209"/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9.5" customHeight="1" x14ac:dyDescent="0.2">
      <c r="A613" s="209"/>
      <c r="B613" s="209"/>
      <c r="C613" s="220"/>
      <c r="D613" s="224"/>
      <c r="E613" s="209"/>
      <c r="F613" s="209"/>
      <c r="G613" s="209"/>
      <c r="H613" s="209"/>
      <c r="I613" s="209"/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9.5" customHeight="1" x14ac:dyDescent="0.2">
      <c r="A614" s="209"/>
      <c r="B614" s="209"/>
      <c r="C614" s="220"/>
      <c r="D614" s="224"/>
      <c r="E614" s="209"/>
      <c r="F614" s="209"/>
      <c r="G614" s="209"/>
      <c r="H614" s="209"/>
      <c r="I614" s="209"/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9.5" customHeight="1" x14ac:dyDescent="0.2">
      <c r="A615" s="209"/>
      <c r="B615" s="209"/>
      <c r="C615" s="220"/>
      <c r="D615" s="224"/>
      <c r="E615" s="209"/>
      <c r="F615" s="209"/>
      <c r="G615" s="209"/>
      <c r="H615" s="209"/>
      <c r="I615" s="209"/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9.5" customHeight="1" x14ac:dyDescent="0.2">
      <c r="A616" s="209"/>
      <c r="B616" s="209"/>
      <c r="C616" s="220"/>
      <c r="D616" s="224"/>
      <c r="E616" s="209"/>
      <c r="F616" s="209"/>
      <c r="G616" s="209"/>
      <c r="H616" s="209"/>
      <c r="I616" s="209"/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9.5" customHeight="1" x14ac:dyDescent="0.2">
      <c r="A617" s="209"/>
      <c r="B617" s="209"/>
      <c r="C617" s="220"/>
      <c r="D617" s="224"/>
      <c r="E617" s="209"/>
      <c r="F617" s="209"/>
      <c r="G617" s="209"/>
      <c r="H617" s="209"/>
      <c r="I617" s="209"/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9.5" customHeight="1" x14ac:dyDescent="0.2">
      <c r="A618" s="209"/>
      <c r="B618" s="209"/>
      <c r="C618" s="220"/>
      <c r="D618" s="224"/>
      <c r="E618" s="209"/>
      <c r="F618" s="209"/>
      <c r="G618" s="209"/>
      <c r="H618" s="209"/>
      <c r="I618" s="209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9.5" customHeight="1" x14ac:dyDescent="0.2">
      <c r="A619" s="209"/>
      <c r="B619" s="209"/>
      <c r="C619" s="220"/>
      <c r="D619" s="224"/>
      <c r="E619" s="209"/>
      <c r="F619" s="209"/>
      <c r="G619" s="209"/>
      <c r="H619" s="209"/>
      <c r="I619" s="209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9.5" customHeight="1" x14ac:dyDescent="0.2">
      <c r="A620" s="209"/>
      <c r="B620" s="209"/>
      <c r="C620" s="220"/>
      <c r="D620" s="224"/>
      <c r="E620" s="209"/>
      <c r="F620" s="209"/>
      <c r="G620" s="209"/>
      <c r="H620" s="209"/>
      <c r="I620" s="209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9.5" customHeight="1" x14ac:dyDescent="0.2">
      <c r="A621" s="209"/>
      <c r="B621" s="209"/>
      <c r="C621" s="220"/>
      <c r="D621" s="224"/>
      <c r="E621" s="209"/>
      <c r="F621" s="209"/>
      <c r="G621" s="209"/>
      <c r="H621" s="209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9.5" customHeight="1" x14ac:dyDescent="0.2">
      <c r="A622" s="209"/>
      <c r="B622" s="209"/>
      <c r="C622" s="220"/>
      <c r="D622" s="224"/>
      <c r="E622" s="209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9.5" customHeight="1" x14ac:dyDescent="0.2">
      <c r="A623" s="209"/>
      <c r="B623" s="209"/>
      <c r="C623" s="220"/>
      <c r="D623" s="224"/>
      <c r="E623" s="209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9.5" customHeight="1" x14ac:dyDescent="0.2">
      <c r="A624" s="209"/>
      <c r="B624" s="209"/>
      <c r="C624" s="220"/>
      <c r="D624" s="224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9.5" customHeight="1" x14ac:dyDescent="0.2">
      <c r="A625" s="209"/>
      <c r="B625" s="209"/>
      <c r="C625" s="220"/>
      <c r="D625" s="224"/>
      <c r="E625" s="209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9.5" customHeight="1" x14ac:dyDescent="0.2">
      <c r="A626" s="209"/>
      <c r="B626" s="209"/>
      <c r="C626" s="220"/>
      <c r="D626" s="224"/>
      <c r="E626" s="209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9.5" customHeight="1" x14ac:dyDescent="0.2">
      <c r="A627" s="209"/>
      <c r="B627" s="209"/>
      <c r="C627" s="220"/>
      <c r="D627" s="224"/>
      <c r="E627" s="209"/>
      <c r="F627" s="209"/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9.5" customHeight="1" x14ac:dyDescent="0.2">
      <c r="A628" s="209"/>
      <c r="B628" s="209"/>
      <c r="C628" s="220"/>
      <c r="D628" s="224"/>
      <c r="E628" s="209"/>
      <c r="F628" s="209"/>
      <c r="G628" s="209"/>
      <c r="H628" s="209"/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9.5" customHeight="1" x14ac:dyDescent="0.2">
      <c r="A629" s="209"/>
      <c r="B629" s="209"/>
      <c r="C629" s="220"/>
      <c r="D629" s="224"/>
      <c r="E629" s="209"/>
      <c r="F629" s="209"/>
      <c r="G629" s="209"/>
      <c r="H629" s="209"/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9.5" customHeight="1" x14ac:dyDescent="0.2">
      <c r="A630" s="209"/>
      <c r="B630" s="209"/>
      <c r="C630" s="220"/>
      <c r="D630" s="224"/>
      <c r="E630" s="209"/>
      <c r="F630" s="209"/>
      <c r="G630" s="209"/>
      <c r="H630" s="209"/>
      <c r="I630" s="209"/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9.5" customHeight="1" x14ac:dyDescent="0.2">
      <c r="A631" s="209"/>
      <c r="B631" s="209"/>
      <c r="C631" s="220"/>
      <c r="D631" s="224"/>
      <c r="E631" s="209"/>
      <c r="F631" s="209"/>
      <c r="G631" s="209"/>
      <c r="H631" s="209"/>
      <c r="I631" s="209"/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9.5" customHeight="1" x14ac:dyDescent="0.2">
      <c r="A632" s="209"/>
      <c r="B632" s="209"/>
      <c r="C632" s="220"/>
      <c r="D632" s="224"/>
      <c r="E632" s="209"/>
      <c r="F632" s="209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9.5" customHeight="1" x14ac:dyDescent="0.2">
      <c r="A633" s="209"/>
      <c r="B633" s="209"/>
      <c r="C633" s="220"/>
      <c r="D633" s="224"/>
      <c r="E633" s="209"/>
      <c r="F633" s="209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9.5" customHeight="1" x14ac:dyDescent="0.2">
      <c r="A634" s="209"/>
      <c r="B634" s="209"/>
      <c r="C634" s="220"/>
      <c r="D634" s="224"/>
      <c r="E634" s="209"/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9.5" customHeight="1" x14ac:dyDescent="0.2">
      <c r="A635" s="209"/>
      <c r="B635" s="209"/>
      <c r="C635" s="220"/>
      <c r="D635" s="224"/>
      <c r="E635" s="209"/>
      <c r="F635" s="209"/>
      <c r="G635" s="209"/>
      <c r="H635" s="209"/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9.5" customHeight="1" x14ac:dyDescent="0.2">
      <c r="A636" s="209"/>
      <c r="B636" s="209"/>
      <c r="C636" s="220"/>
      <c r="D636" s="224"/>
      <c r="E636" s="209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9.5" customHeight="1" x14ac:dyDescent="0.2">
      <c r="A637" s="209"/>
      <c r="B637" s="209"/>
      <c r="C637" s="220"/>
      <c r="D637" s="224"/>
      <c r="E637" s="209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9.5" customHeight="1" x14ac:dyDescent="0.2">
      <c r="A638" s="209"/>
      <c r="B638" s="209"/>
      <c r="C638" s="220"/>
      <c r="D638" s="224"/>
      <c r="E638" s="209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9.5" customHeight="1" x14ac:dyDescent="0.2">
      <c r="A639" s="209"/>
      <c r="B639" s="209"/>
      <c r="C639" s="220"/>
      <c r="D639" s="224"/>
      <c r="E639" s="209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9.5" customHeight="1" x14ac:dyDescent="0.2">
      <c r="A640" s="209"/>
      <c r="B640" s="209"/>
      <c r="C640" s="220"/>
      <c r="D640" s="224"/>
      <c r="E640" s="209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9.5" customHeight="1" x14ac:dyDescent="0.2">
      <c r="A641" s="209"/>
      <c r="B641" s="209"/>
      <c r="C641" s="220"/>
      <c r="D641" s="224"/>
      <c r="E641" s="209"/>
      <c r="F641" s="209"/>
      <c r="G641" s="209"/>
      <c r="H641" s="209"/>
      <c r="I641" s="209"/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9.5" customHeight="1" x14ac:dyDescent="0.2">
      <c r="A642" s="209"/>
      <c r="B642" s="209"/>
      <c r="C642" s="220"/>
      <c r="D642" s="224"/>
      <c r="E642" s="209"/>
      <c r="F642" s="209"/>
      <c r="G642" s="209"/>
      <c r="H642" s="209"/>
      <c r="I642" s="209"/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9.5" customHeight="1" x14ac:dyDescent="0.2">
      <c r="A643" s="209"/>
      <c r="B643" s="209"/>
      <c r="C643" s="220"/>
      <c r="D643" s="224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9.5" customHeight="1" x14ac:dyDescent="0.2">
      <c r="A644" s="209"/>
      <c r="B644" s="209"/>
      <c r="C644" s="220"/>
      <c r="D644" s="224"/>
      <c r="E644" s="209"/>
      <c r="F644" s="209"/>
      <c r="G644" s="209"/>
      <c r="H644" s="209"/>
      <c r="I644" s="209"/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9.5" customHeight="1" x14ac:dyDescent="0.2">
      <c r="A645" s="209"/>
      <c r="B645" s="209"/>
      <c r="C645" s="220"/>
      <c r="D645" s="224"/>
      <c r="E645" s="209"/>
      <c r="F645" s="209"/>
      <c r="G645" s="209"/>
      <c r="H645" s="209"/>
      <c r="I645" s="209"/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9.5" customHeight="1" x14ac:dyDescent="0.2">
      <c r="A646" s="209"/>
      <c r="B646" s="209"/>
      <c r="C646" s="220"/>
      <c r="D646" s="224"/>
      <c r="E646" s="209"/>
      <c r="F646" s="209"/>
      <c r="G646" s="209"/>
      <c r="H646" s="209"/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9.5" customHeight="1" x14ac:dyDescent="0.2">
      <c r="A647" s="209"/>
      <c r="B647" s="209"/>
      <c r="C647" s="220"/>
      <c r="D647" s="224"/>
      <c r="E647" s="209"/>
      <c r="F647" s="209"/>
      <c r="G647" s="209"/>
      <c r="H647" s="209"/>
      <c r="I647" s="209"/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9.5" customHeight="1" x14ac:dyDescent="0.2">
      <c r="A648" s="209"/>
      <c r="B648" s="209"/>
      <c r="C648" s="220"/>
      <c r="D648" s="224"/>
      <c r="E648" s="209"/>
      <c r="F648" s="209"/>
      <c r="G648" s="209"/>
      <c r="H648" s="209"/>
      <c r="I648" s="209"/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9.5" customHeight="1" x14ac:dyDescent="0.2">
      <c r="A649" s="209"/>
      <c r="B649" s="209"/>
      <c r="C649" s="220"/>
      <c r="D649" s="224"/>
      <c r="E649" s="209"/>
      <c r="F649" s="209"/>
      <c r="G649" s="209"/>
      <c r="H649" s="209"/>
      <c r="I649" s="209"/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9.5" customHeight="1" x14ac:dyDescent="0.2">
      <c r="A650" s="209"/>
      <c r="B650" s="209"/>
      <c r="C650" s="220"/>
      <c r="D650" s="224"/>
      <c r="E650" s="209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9.5" customHeight="1" x14ac:dyDescent="0.2">
      <c r="A651" s="209"/>
      <c r="B651" s="209"/>
      <c r="C651" s="220"/>
      <c r="D651" s="224"/>
      <c r="E651" s="209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9.5" customHeight="1" x14ac:dyDescent="0.2">
      <c r="A652" s="209"/>
      <c r="B652" s="209"/>
      <c r="C652" s="220"/>
      <c r="D652" s="224"/>
      <c r="E652" s="209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9.5" customHeight="1" x14ac:dyDescent="0.2">
      <c r="A653" s="209"/>
      <c r="B653" s="209"/>
      <c r="C653" s="220"/>
      <c r="D653" s="224"/>
      <c r="E653" s="209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9.5" customHeight="1" x14ac:dyDescent="0.2">
      <c r="A654" s="209"/>
      <c r="B654" s="209"/>
      <c r="C654" s="220"/>
      <c r="D654" s="224"/>
      <c r="E654" s="209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9.5" customHeight="1" x14ac:dyDescent="0.2">
      <c r="A655" s="209"/>
      <c r="B655" s="209"/>
      <c r="C655" s="220"/>
      <c r="D655" s="224"/>
      <c r="E655" s="209"/>
      <c r="F655" s="209"/>
      <c r="G655" s="209"/>
      <c r="H655" s="209"/>
      <c r="I655" s="209"/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9.5" customHeight="1" x14ac:dyDescent="0.2">
      <c r="A656" s="209"/>
      <c r="B656" s="209"/>
      <c r="C656" s="220"/>
      <c r="D656" s="224"/>
      <c r="E656" s="209"/>
      <c r="F656" s="209"/>
      <c r="G656" s="209"/>
      <c r="H656" s="209"/>
      <c r="I656" s="209"/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9.5" customHeight="1" x14ac:dyDescent="0.2">
      <c r="A657" s="209"/>
      <c r="B657" s="209"/>
      <c r="C657" s="220"/>
      <c r="D657" s="224"/>
      <c r="E657" s="209"/>
      <c r="F657" s="209"/>
      <c r="G657" s="209"/>
      <c r="H657" s="209"/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9.5" customHeight="1" x14ac:dyDescent="0.2">
      <c r="A658" s="209"/>
      <c r="B658" s="209"/>
      <c r="C658" s="220"/>
      <c r="D658" s="224"/>
      <c r="E658" s="209"/>
      <c r="F658" s="209"/>
      <c r="G658" s="209"/>
      <c r="H658" s="209"/>
      <c r="I658" s="209"/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9.5" customHeight="1" x14ac:dyDescent="0.2">
      <c r="A659" s="209"/>
      <c r="B659" s="209"/>
      <c r="C659" s="220"/>
      <c r="D659" s="224"/>
      <c r="E659" s="209"/>
      <c r="F659" s="209"/>
      <c r="G659" s="209"/>
      <c r="H659" s="209"/>
      <c r="I659" s="209"/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9.5" customHeight="1" x14ac:dyDescent="0.2">
      <c r="A660" s="209"/>
      <c r="B660" s="209"/>
      <c r="C660" s="220"/>
      <c r="D660" s="224"/>
      <c r="E660" s="209"/>
      <c r="F660" s="209"/>
      <c r="G660" s="209"/>
      <c r="H660" s="209"/>
      <c r="I660" s="209"/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9.5" customHeight="1" x14ac:dyDescent="0.2">
      <c r="A661" s="209"/>
      <c r="B661" s="209"/>
      <c r="C661" s="220"/>
      <c r="D661" s="224"/>
      <c r="E661" s="209"/>
      <c r="F661" s="209"/>
      <c r="G661" s="209"/>
      <c r="H661" s="209"/>
      <c r="I661" s="209"/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9.5" customHeight="1" x14ac:dyDescent="0.2">
      <c r="A662" s="209"/>
      <c r="B662" s="209"/>
      <c r="C662" s="220"/>
      <c r="D662" s="224"/>
      <c r="E662" s="209"/>
      <c r="F662" s="209"/>
      <c r="G662" s="209"/>
      <c r="H662" s="209"/>
      <c r="I662" s="209"/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9.5" customHeight="1" x14ac:dyDescent="0.2">
      <c r="A663" s="209"/>
      <c r="B663" s="209"/>
      <c r="C663" s="220"/>
      <c r="D663" s="224"/>
      <c r="E663" s="209"/>
      <c r="F663" s="209"/>
      <c r="G663" s="209"/>
      <c r="H663" s="209"/>
      <c r="I663" s="209"/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9.5" customHeight="1" x14ac:dyDescent="0.2">
      <c r="A664" s="209"/>
      <c r="B664" s="209"/>
      <c r="C664" s="220"/>
      <c r="D664" s="224"/>
      <c r="E664" s="209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9.5" customHeight="1" x14ac:dyDescent="0.2">
      <c r="A665" s="209"/>
      <c r="B665" s="209"/>
      <c r="C665" s="220"/>
      <c r="D665" s="224"/>
      <c r="E665" s="209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9.5" customHeight="1" x14ac:dyDescent="0.2">
      <c r="A666" s="209"/>
      <c r="B666" s="209"/>
      <c r="C666" s="220"/>
      <c r="D666" s="224"/>
      <c r="E666" s="209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9.5" customHeight="1" x14ac:dyDescent="0.2">
      <c r="A667" s="209"/>
      <c r="B667" s="209"/>
      <c r="C667" s="220"/>
      <c r="D667" s="224"/>
      <c r="E667" s="209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9.5" customHeight="1" x14ac:dyDescent="0.2">
      <c r="A668" s="209"/>
      <c r="B668" s="209"/>
      <c r="C668" s="220"/>
      <c r="D668" s="224"/>
      <c r="E668" s="209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9.5" customHeight="1" x14ac:dyDescent="0.2">
      <c r="A669" s="209"/>
      <c r="B669" s="209"/>
      <c r="C669" s="220"/>
      <c r="D669" s="224"/>
      <c r="E669" s="209"/>
      <c r="F669" s="209"/>
      <c r="G669" s="209"/>
      <c r="H669" s="209"/>
      <c r="I669" s="209"/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9.5" customHeight="1" x14ac:dyDescent="0.2">
      <c r="A670" s="209"/>
      <c r="B670" s="209"/>
      <c r="C670" s="220"/>
      <c r="D670" s="224"/>
      <c r="E670" s="209"/>
      <c r="F670" s="209"/>
      <c r="G670" s="209"/>
      <c r="H670" s="209"/>
      <c r="I670" s="209"/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9.5" customHeight="1" x14ac:dyDescent="0.2">
      <c r="A671" s="209"/>
      <c r="B671" s="209"/>
      <c r="C671" s="220"/>
      <c r="D671" s="224"/>
      <c r="E671" s="209"/>
      <c r="F671" s="209"/>
      <c r="G671" s="209"/>
      <c r="H671" s="209"/>
      <c r="I671" s="209"/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9.5" customHeight="1" x14ac:dyDescent="0.2">
      <c r="A672" s="209"/>
      <c r="B672" s="209"/>
      <c r="C672" s="220"/>
      <c r="D672" s="224"/>
      <c r="E672" s="209"/>
      <c r="F672" s="209"/>
      <c r="G672" s="209"/>
      <c r="H672" s="209"/>
      <c r="I672" s="209"/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9.5" customHeight="1" x14ac:dyDescent="0.2">
      <c r="A673" s="209"/>
      <c r="B673" s="209"/>
      <c r="C673" s="220"/>
      <c r="D673" s="224"/>
      <c r="E673" s="209"/>
      <c r="F673" s="209"/>
      <c r="G673" s="209"/>
      <c r="H673" s="209"/>
      <c r="I673" s="209"/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9.5" customHeight="1" x14ac:dyDescent="0.2">
      <c r="A674" s="209"/>
      <c r="B674" s="209"/>
      <c r="C674" s="220"/>
      <c r="D674" s="224"/>
      <c r="E674" s="209"/>
      <c r="F674" s="209"/>
      <c r="G674" s="209"/>
      <c r="H674" s="209"/>
      <c r="I674" s="209"/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9.5" customHeight="1" x14ac:dyDescent="0.2">
      <c r="A675" s="209"/>
      <c r="B675" s="209"/>
      <c r="C675" s="220"/>
      <c r="D675" s="224"/>
      <c r="E675" s="209"/>
      <c r="F675" s="209"/>
      <c r="G675" s="209"/>
      <c r="H675" s="209"/>
      <c r="I675" s="209"/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9.5" customHeight="1" x14ac:dyDescent="0.2">
      <c r="A676" s="209"/>
      <c r="B676" s="209"/>
      <c r="C676" s="220"/>
      <c r="D676" s="224"/>
      <c r="E676" s="209"/>
      <c r="F676" s="209"/>
      <c r="G676" s="209"/>
      <c r="H676" s="209"/>
      <c r="I676" s="209"/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9.5" customHeight="1" x14ac:dyDescent="0.2">
      <c r="A677" s="209"/>
      <c r="B677" s="209"/>
      <c r="C677" s="220"/>
      <c r="D677" s="224"/>
      <c r="E677" s="209"/>
      <c r="F677" s="209"/>
      <c r="G677" s="209"/>
      <c r="H677" s="209"/>
      <c r="I677" s="209"/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9.5" customHeight="1" x14ac:dyDescent="0.2">
      <c r="A678" s="209"/>
      <c r="B678" s="209"/>
      <c r="C678" s="220"/>
      <c r="D678" s="224"/>
      <c r="E678" s="209"/>
      <c r="F678" s="209"/>
      <c r="G678" s="209"/>
      <c r="H678" s="209"/>
      <c r="I678" s="209"/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9.5" customHeight="1" x14ac:dyDescent="0.2">
      <c r="A679" s="209"/>
      <c r="B679" s="209"/>
      <c r="C679" s="220"/>
      <c r="D679" s="224"/>
      <c r="E679" s="209"/>
      <c r="F679" s="209"/>
      <c r="G679" s="209"/>
      <c r="H679" s="209"/>
      <c r="I679" s="209"/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9.5" customHeight="1" x14ac:dyDescent="0.2">
      <c r="A680" s="209"/>
      <c r="B680" s="209"/>
      <c r="C680" s="220"/>
      <c r="D680" s="224"/>
      <c r="E680" s="209"/>
      <c r="F680" s="209"/>
      <c r="G680" s="209"/>
      <c r="H680" s="209"/>
      <c r="I680" s="209"/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9.5" customHeight="1" x14ac:dyDescent="0.2">
      <c r="A681" s="209"/>
      <c r="B681" s="209"/>
      <c r="C681" s="220"/>
      <c r="D681" s="224"/>
      <c r="E681" s="209"/>
      <c r="F681" s="209"/>
      <c r="G681" s="209"/>
      <c r="H681" s="209"/>
      <c r="I681" s="209"/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9.5" customHeight="1" x14ac:dyDescent="0.2">
      <c r="A682" s="209"/>
      <c r="B682" s="209"/>
      <c r="C682" s="220"/>
      <c r="D682" s="224"/>
      <c r="E682" s="209"/>
      <c r="F682" s="209"/>
      <c r="G682" s="209"/>
      <c r="H682" s="209"/>
      <c r="I682" s="209"/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9.5" customHeight="1" x14ac:dyDescent="0.2">
      <c r="A683" s="209"/>
      <c r="B683" s="209"/>
      <c r="C683" s="220"/>
      <c r="D683" s="224"/>
      <c r="E683" s="209"/>
      <c r="F683" s="209"/>
      <c r="G683" s="209"/>
      <c r="H683" s="209"/>
      <c r="I683" s="209"/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9.5" customHeight="1" x14ac:dyDescent="0.2">
      <c r="A684" s="209"/>
      <c r="B684" s="209"/>
      <c r="C684" s="220"/>
      <c r="D684" s="224"/>
      <c r="E684" s="209"/>
      <c r="F684" s="209"/>
      <c r="G684" s="209"/>
      <c r="H684" s="209"/>
      <c r="I684" s="209"/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9.5" customHeight="1" x14ac:dyDescent="0.2">
      <c r="A685" s="209"/>
      <c r="B685" s="209"/>
      <c r="C685" s="220"/>
      <c r="D685" s="224"/>
      <c r="E685" s="209"/>
      <c r="F685" s="209"/>
      <c r="G685" s="209"/>
      <c r="H685" s="209"/>
      <c r="I685" s="209"/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9.5" customHeight="1" x14ac:dyDescent="0.2">
      <c r="A686" s="209"/>
      <c r="B686" s="209"/>
      <c r="C686" s="220"/>
      <c r="D686" s="224"/>
      <c r="E686" s="209"/>
      <c r="F686" s="209"/>
      <c r="G686" s="209"/>
      <c r="H686" s="209"/>
      <c r="I686" s="209"/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9.5" customHeight="1" x14ac:dyDescent="0.2">
      <c r="A687" s="209"/>
      <c r="B687" s="209"/>
      <c r="C687" s="220"/>
      <c r="D687" s="224"/>
      <c r="E687" s="209"/>
      <c r="F687" s="209"/>
      <c r="G687" s="209"/>
      <c r="H687" s="209"/>
      <c r="I687" s="209"/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9.5" customHeight="1" x14ac:dyDescent="0.2">
      <c r="A688" s="209"/>
      <c r="B688" s="209"/>
      <c r="C688" s="220"/>
      <c r="D688" s="224"/>
      <c r="E688" s="209"/>
      <c r="F688" s="209"/>
      <c r="G688" s="209"/>
      <c r="H688" s="209"/>
      <c r="I688" s="209"/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9.5" customHeight="1" x14ac:dyDescent="0.2">
      <c r="A689" s="209"/>
      <c r="B689" s="209"/>
      <c r="C689" s="220"/>
      <c r="D689" s="224"/>
      <c r="E689" s="209"/>
      <c r="F689" s="209"/>
      <c r="G689" s="209"/>
      <c r="H689" s="209"/>
      <c r="I689" s="209"/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9.5" customHeight="1" x14ac:dyDescent="0.2">
      <c r="A690" s="209"/>
      <c r="B690" s="209"/>
      <c r="C690" s="220"/>
      <c r="D690" s="224"/>
      <c r="E690" s="209"/>
      <c r="F690" s="209"/>
      <c r="G690" s="209"/>
      <c r="H690" s="209"/>
      <c r="I690" s="209"/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9.5" customHeight="1" x14ac:dyDescent="0.2">
      <c r="A691" s="209"/>
      <c r="B691" s="209"/>
      <c r="C691" s="220"/>
      <c r="D691" s="224"/>
      <c r="E691" s="209"/>
      <c r="F691" s="209"/>
      <c r="G691" s="209"/>
      <c r="H691" s="209"/>
      <c r="I691" s="209"/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9.5" customHeight="1" x14ac:dyDescent="0.2">
      <c r="A692" s="209"/>
      <c r="B692" s="209"/>
      <c r="C692" s="220"/>
      <c r="D692" s="224"/>
      <c r="E692" s="209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9.5" customHeight="1" x14ac:dyDescent="0.2">
      <c r="A693" s="209"/>
      <c r="B693" s="209"/>
      <c r="C693" s="220"/>
      <c r="D693" s="224"/>
      <c r="E693" s="209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9.5" customHeight="1" x14ac:dyDescent="0.2">
      <c r="A694" s="209"/>
      <c r="B694" s="209"/>
      <c r="C694" s="220"/>
      <c r="D694" s="224"/>
      <c r="E694" s="209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9.5" customHeight="1" x14ac:dyDescent="0.2">
      <c r="A695" s="209"/>
      <c r="B695" s="209"/>
      <c r="C695" s="220"/>
      <c r="D695" s="224"/>
      <c r="E695" s="209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9.5" customHeight="1" x14ac:dyDescent="0.2">
      <c r="A696" s="209"/>
      <c r="B696" s="209"/>
      <c r="C696" s="220"/>
      <c r="D696" s="224"/>
      <c r="E696" s="209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9.5" customHeight="1" x14ac:dyDescent="0.2">
      <c r="A697" s="209"/>
      <c r="B697" s="209"/>
      <c r="C697" s="220"/>
      <c r="D697" s="224"/>
      <c r="E697" s="209"/>
      <c r="F697" s="209"/>
      <c r="G697" s="209"/>
      <c r="H697" s="209"/>
      <c r="I697" s="209"/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9.5" customHeight="1" x14ac:dyDescent="0.2">
      <c r="A698" s="209"/>
      <c r="B698" s="209"/>
      <c r="C698" s="220"/>
      <c r="D698" s="224"/>
      <c r="E698" s="209"/>
      <c r="F698" s="209"/>
      <c r="G698" s="209"/>
      <c r="H698" s="209"/>
      <c r="I698" s="209"/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9.5" customHeight="1" x14ac:dyDescent="0.2">
      <c r="A699" s="209"/>
      <c r="B699" s="209"/>
      <c r="C699" s="220"/>
      <c r="D699" s="224"/>
      <c r="E699" s="209"/>
      <c r="F699" s="209"/>
      <c r="G699" s="209"/>
      <c r="H699" s="209"/>
      <c r="I699" s="209"/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9.5" customHeight="1" x14ac:dyDescent="0.2">
      <c r="A700" s="209"/>
      <c r="B700" s="209"/>
      <c r="C700" s="220"/>
      <c r="D700" s="224"/>
      <c r="E700" s="209"/>
      <c r="F700" s="209"/>
      <c r="G700" s="209"/>
      <c r="H700" s="209"/>
      <c r="I700" s="209"/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9.5" customHeight="1" x14ac:dyDescent="0.2">
      <c r="A701" s="209"/>
      <c r="B701" s="209"/>
      <c r="C701" s="220"/>
      <c r="D701" s="224"/>
      <c r="E701" s="209"/>
      <c r="F701" s="209"/>
      <c r="G701" s="209"/>
      <c r="H701" s="209"/>
      <c r="I701" s="209"/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9.5" customHeight="1" x14ac:dyDescent="0.2">
      <c r="A702" s="209"/>
      <c r="B702" s="209"/>
      <c r="C702" s="220"/>
      <c r="D702" s="224"/>
      <c r="E702" s="209"/>
      <c r="F702" s="209"/>
      <c r="G702" s="209"/>
      <c r="H702" s="209"/>
      <c r="I702" s="209"/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9.5" customHeight="1" x14ac:dyDescent="0.2">
      <c r="A703" s="209"/>
      <c r="B703" s="209"/>
      <c r="C703" s="220"/>
      <c r="D703" s="224"/>
      <c r="E703" s="209"/>
      <c r="F703" s="209"/>
      <c r="G703" s="209"/>
      <c r="H703" s="209"/>
      <c r="I703" s="209"/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9.5" customHeight="1" x14ac:dyDescent="0.2">
      <c r="A704" s="209"/>
      <c r="B704" s="209"/>
      <c r="C704" s="220"/>
      <c r="D704" s="224"/>
      <c r="E704" s="209"/>
      <c r="F704" s="209"/>
      <c r="G704" s="209"/>
      <c r="H704" s="209"/>
      <c r="I704" s="209"/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9.5" customHeight="1" x14ac:dyDescent="0.2">
      <c r="A705" s="209"/>
      <c r="B705" s="209"/>
      <c r="C705" s="220"/>
      <c r="D705" s="224"/>
      <c r="E705" s="209"/>
      <c r="F705" s="209"/>
      <c r="G705" s="209"/>
      <c r="H705" s="209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9.5" customHeight="1" x14ac:dyDescent="0.2">
      <c r="A706" s="209"/>
      <c r="B706" s="209"/>
      <c r="C706" s="220"/>
      <c r="D706" s="224"/>
      <c r="E706" s="209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9.5" customHeight="1" x14ac:dyDescent="0.2">
      <c r="A707" s="209"/>
      <c r="B707" s="209"/>
      <c r="C707" s="220"/>
      <c r="D707" s="224"/>
      <c r="E707" s="209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9.5" customHeight="1" x14ac:dyDescent="0.2">
      <c r="A708" s="209"/>
      <c r="B708" s="209"/>
      <c r="C708" s="220"/>
      <c r="D708" s="224"/>
      <c r="E708" s="209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9.5" customHeight="1" x14ac:dyDescent="0.2">
      <c r="A709" s="209"/>
      <c r="B709" s="209"/>
      <c r="C709" s="220"/>
      <c r="D709" s="224"/>
      <c r="E709" s="209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9.5" customHeight="1" x14ac:dyDescent="0.2">
      <c r="A710" s="209"/>
      <c r="B710" s="209"/>
      <c r="C710" s="220"/>
      <c r="D710" s="224"/>
      <c r="E710" s="209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9.5" customHeight="1" x14ac:dyDescent="0.2">
      <c r="A711" s="209"/>
      <c r="B711" s="209"/>
      <c r="C711" s="220"/>
      <c r="D711" s="224"/>
      <c r="E711" s="209"/>
      <c r="F711" s="209"/>
      <c r="G711" s="209"/>
      <c r="H711" s="209"/>
      <c r="I711" s="209"/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9.5" customHeight="1" x14ac:dyDescent="0.2">
      <c r="A712" s="209"/>
      <c r="B712" s="209"/>
      <c r="C712" s="220"/>
      <c r="D712" s="224"/>
      <c r="E712" s="209"/>
      <c r="F712" s="209"/>
      <c r="G712" s="209"/>
      <c r="H712" s="209"/>
      <c r="I712" s="209"/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9.5" customHeight="1" x14ac:dyDescent="0.2">
      <c r="A713" s="209"/>
      <c r="B713" s="209"/>
      <c r="C713" s="220"/>
      <c r="D713" s="224"/>
      <c r="E713" s="209"/>
      <c r="F713" s="209"/>
      <c r="G713" s="209"/>
      <c r="H713" s="209"/>
      <c r="I713" s="209"/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9.5" customHeight="1" x14ac:dyDescent="0.2">
      <c r="A714" s="209"/>
      <c r="B714" s="209"/>
      <c r="C714" s="220"/>
      <c r="D714" s="224"/>
      <c r="E714" s="209"/>
      <c r="F714" s="209"/>
      <c r="G714" s="209"/>
      <c r="H714" s="209"/>
      <c r="I714" s="209"/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9.5" customHeight="1" x14ac:dyDescent="0.2">
      <c r="A715" s="209"/>
      <c r="B715" s="209"/>
      <c r="C715" s="220"/>
      <c r="D715" s="224"/>
      <c r="E715" s="209"/>
      <c r="F715" s="209"/>
      <c r="G715" s="209"/>
      <c r="H715" s="209"/>
      <c r="I715" s="209"/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9.5" customHeight="1" x14ac:dyDescent="0.2">
      <c r="A716" s="209"/>
      <c r="B716" s="209"/>
      <c r="C716" s="220"/>
      <c r="D716" s="224"/>
      <c r="E716" s="209"/>
      <c r="F716" s="209"/>
      <c r="G716" s="209"/>
      <c r="H716" s="209"/>
      <c r="I716" s="209"/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9.5" customHeight="1" x14ac:dyDescent="0.2">
      <c r="A717" s="209"/>
      <c r="B717" s="209"/>
      <c r="C717" s="220"/>
      <c r="D717" s="224"/>
      <c r="E717" s="209"/>
      <c r="F717" s="209"/>
      <c r="G717" s="209"/>
      <c r="H717" s="209"/>
      <c r="I717" s="209"/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9.5" customHeight="1" x14ac:dyDescent="0.2">
      <c r="A718" s="209"/>
      <c r="B718" s="209"/>
      <c r="C718" s="220"/>
      <c r="D718" s="224"/>
      <c r="E718" s="209"/>
      <c r="F718" s="209"/>
      <c r="G718" s="209"/>
      <c r="H718" s="209"/>
      <c r="I718" s="209"/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9.5" customHeight="1" x14ac:dyDescent="0.2">
      <c r="A719" s="209"/>
      <c r="B719" s="209"/>
      <c r="C719" s="220"/>
      <c r="D719" s="224"/>
      <c r="E719" s="209"/>
      <c r="F719" s="209"/>
      <c r="G719" s="209"/>
      <c r="H719" s="209"/>
      <c r="I719" s="209"/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9.5" customHeight="1" x14ac:dyDescent="0.2">
      <c r="A720" s="209"/>
      <c r="B720" s="209"/>
      <c r="C720" s="220"/>
      <c r="D720" s="224"/>
      <c r="E720" s="209"/>
      <c r="F720" s="209"/>
      <c r="G720" s="209"/>
      <c r="H720" s="209"/>
      <c r="I720" s="209"/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9.5" customHeight="1" x14ac:dyDescent="0.2">
      <c r="A721" s="209"/>
      <c r="B721" s="209"/>
      <c r="C721" s="220"/>
      <c r="D721" s="224"/>
      <c r="E721" s="209"/>
      <c r="F721" s="209"/>
      <c r="G721" s="209"/>
      <c r="H721" s="209"/>
      <c r="I721" s="209"/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9.5" customHeight="1" x14ac:dyDescent="0.2">
      <c r="A722" s="209"/>
      <c r="B722" s="209"/>
      <c r="C722" s="220"/>
      <c r="D722" s="224"/>
      <c r="E722" s="209"/>
      <c r="F722" s="209"/>
      <c r="G722" s="209"/>
      <c r="H722" s="209"/>
      <c r="I722" s="209"/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9.5" customHeight="1" x14ac:dyDescent="0.2">
      <c r="A723" s="209"/>
      <c r="B723" s="209"/>
      <c r="C723" s="220"/>
      <c r="D723" s="224"/>
      <c r="E723" s="209"/>
      <c r="F723" s="209"/>
      <c r="G723" s="209"/>
      <c r="H723" s="209"/>
      <c r="I723" s="209"/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9.5" customHeight="1" x14ac:dyDescent="0.2">
      <c r="A724" s="209"/>
      <c r="B724" s="209"/>
      <c r="C724" s="220"/>
      <c r="D724" s="224"/>
      <c r="E724" s="209"/>
      <c r="F724" s="209"/>
      <c r="G724" s="209"/>
      <c r="H724" s="209"/>
      <c r="I724" s="209"/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9.5" customHeight="1" x14ac:dyDescent="0.2">
      <c r="A725" s="209"/>
      <c r="B725" s="209"/>
      <c r="C725" s="220"/>
      <c r="D725" s="224"/>
      <c r="E725" s="209"/>
      <c r="F725" s="209"/>
      <c r="G725" s="209"/>
      <c r="H725" s="209"/>
      <c r="I725" s="209"/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9.5" customHeight="1" x14ac:dyDescent="0.2">
      <c r="A726" s="209"/>
      <c r="B726" s="209"/>
      <c r="C726" s="220"/>
      <c r="D726" s="224"/>
      <c r="E726" s="209"/>
      <c r="F726" s="209"/>
      <c r="G726" s="209"/>
      <c r="H726" s="209"/>
      <c r="I726" s="209"/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9.5" customHeight="1" x14ac:dyDescent="0.2">
      <c r="A727" s="209"/>
      <c r="B727" s="209"/>
      <c r="C727" s="220"/>
      <c r="D727" s="224"/>
      <c r="E727" s="209"/>
      <c r="F727" s="209"/>
      <c r="G727" s="209"/>
      <c r="H727" s="209"/>
      <c r="I727" s="209"/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9.5" customHeight="1" x14ac:dyDescent="0.2">
      <c r="A728" s="209"/>
      <c r="B728" s="209"/>
      <c r="C728" s="220"/>
      <c r="D728" s="224"/>
      <c r="E728" s="209"/>
      <c r="F728" s="209"/>
      <c r="G728" s="209"/>
      <c r="H728" s="209"/>
      <c r="I728" s="209"/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9.5" customHeight="1" x14ac:dyDescent="0.2">
      <c r="A729" s="209"/>
      <c r="B729" s="209"/>
      <c r="C729" s="220"/>
      <c r="D729" s="224"/>
      <c r="E729" s="209"/>
      <c r="F729" s="209"/>
      <c r="G729" s="209"/>
      <c r="H729" s="209"/>
      <c r="I729" s="209"/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9.5" customHeight="1" x14ac:dyDescent="0.2">
      <c r="A730" s="209"/>
      <c r="B730" s="209"/>
      <c r="C730" s="220"/>
      <c r="D730" s="224"/>
      <c r="E730" s="209"/>
      <c r="F730" s="209"/>
      <c r="G730" s="209"/>
      <c r="H730" s="209"/>
      <c r="I730" s="209"/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9.5" customHeight="1" x14ac:dyDescent="0.2">
      <c r="A731" s="209"/>
      <c r="B731" s="209"/>
      <c r="C731" s="220"/>
      <c r="D731" s="224"/>
      <c r="E731" s="209"/>
      <c r="F731" s="209"/>
      <c r="G731" s="209"/>
      <c r="H731" s="209"/>
      <c r="I731" s="209"/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9.5" customHeight="1" x14ac:dyDescent="0.2">
      <c r="A732" s="209"/>
      <c r="B732" s="209"/>
      <c r="C732" s="220"/>
      <c r="D732" s="224"/>
      <c r="E732" s="209"/>
      <c r="F732" s="209"/>
      <c r="G732" s="209"/>
      <c r="H732" s="209"/>
      <c r="I732" s="209"/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9.5" customHeight="1" x14ac:dyDescent="0.2">
      <c r="A733" s="209"/>
      <c r="B733" s="209"/>
      <c r="C733" s="220"/>
      <c r="D733" s="224"/>
      <c r="E733" s="209"/>
      <c r="F733" s="209"/>
      <c r="G733" s="209"/>
      <c r="H733" s="209"/>
      <c r="I733" s="209"/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9.5" customHeight="1" x14ac:dyDescent="0.2">
      <c r="A734" s="209"/>
      <c r="B734" s="209"/>
      <c r="C734" s="220"/>
      <c r="D734" s="224"/>
      <c r="E734" s="209"/>
      <c r="F734" s="209"/>
      <c r="G734" s="209"/>
      <c r="H734" s="209"/>
      <c r="I734" s="209"/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9.5" customHeight="1" x14ac:dyDescent="0.2">
      <c r="A735" s="209"/>
      <c r="B735" s="209"/>
      <c r="C735" s="220"/>
      <c r="D735" s="224"/>
      <c r="E735" s="209"/>
      <c r="F735" s="209"/>
      <c r="G735" s="209"/>
      <c r="H735" s="209"/>
      <c r="I735" s="209"/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9.5" customHeight="1" x14ac:dyDescent="0.2">
      <c r="A736" s="209"/>
      <c r="B736" s="209"/>
      <c r="C736" s="220"/>
      <c r="D736" s="224"/>
      <c r="E736" s="209"/>
      <c r="F736" s="209"/>
      <c r="G736" s="209"/>
      <c r="H736" s="209"/>
      <c r="I736" s="209"/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9.5" customHeight="1" x14ac:dyDescent="0.2">
      <c r="A737" s="209"/>
      <c r="B737" s="209"/>
      <c r="C737" s="220"/>
      <c r="D737" s="224"/>
      <c r="E737" s="209"/>
      <c r="F737" s="209"/>
      <c r="G737" s="209"/>
      <c r="H737" s="209"/>
      <c r="I737" s="209"/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9.5" customHeight="1" x14ac:dyDescent="0.2">
      <c r="A738" s="209"/>
      <c r="B738" s="209"/>
      <c r="C738" s="220"/>
      <c r="D738" s="224"/>
      <c r="E738" s="209"/>
      <c r="F738" s="209"/>
      <c r="G738" s="209"/>
      <c r="H738" s="209"/>
      <c r="I738" s="209"/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9.5" customHeight="1" x14ac:dyDescent="0.2">
      <c r="A739" s="209"/>
      <c r="B739" s="209"/>
      <c r="C739" s="220"/>
      <c r="D739" s="224"/>
      <c r="E739" s="209"/>
      <c r="F739" s="209"/>
      <c r="G739" s="209"/>
      <c r="H739" s="209"/>
      <c r="I739" s="209"/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9.5" customHeight="1" x14ac:dyDescent="0.2">
      <c r="A740" s="209"/>
      <c r="B740" s="209"/>
      <c r="C740" s="220"/>
      <c r="D740" s="224"/>
      <c r="E740" s="209"/>
      <c r="F740" s="209"/>
      <c r="G740" s="209"/>
      <c r="H740" s="209"/>
      <c r="I740" s="209"/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9.5" customHeight="1" x14ac:dyDescent="0.2">
      <c r="A741" s="209"/>
      <c r="B741" s="209"/>
      <c r="C741" s="220"/>
      <c r="D741" s="224"/>
      <c r="E741" s="209"/>
      <c r="F741" s="209"/>
      <c r="G741" s="209"/>
      <c r="H741" s="209"/>
      <c r="I741" s="209"/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9.5" customHeight="1" x14ac:dyDescent="0.2">
      <c r="A742" s="209"/>
      <c r="B742" s="209"/>
      <c r="C742" s="220"/>
      <c r="D742" s="224"/>
      <c r="E742" s="209"/>
      <c r="F742" s="209"/>
      <c r="G742" s="209"/>
      <c r="H742" s="209"/>
      <c r="I742" s="209"/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9.5" customHeight="1" x14ac:dyDescent="0.2">
      <c r="A743" s="209"/>
      <c r="B743" s="209"/>
      <c r="C743" s="220"/>
      <c r="D743" s="224"/>
      <c r="E743" s="209"/>
      <c r="F743" s="209"/>
      <c r="G743" s="209"/>
      <c r="H743" s="209"/>
      <c r="I743" s="209"/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9.5" customHeight="1" x14ac:dyDescent="0.2">
      <c r="A744" s="209"/>
      <c r="B744" s="209"/>
      <c r="C744" s="220"/>
      <c r="D744" s="224"/>
      <c r="E744" s="209"/>
      <c r="F744" s="209"/>
      <c r="G744" s="209"/>
      <c r="H744" s="209"/>
      <c r="I744" s="209"/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9.5" customHeight="1" x14ac:dyDescent="0.2">
      <c r="A745" s="209"/>
      <c r="B745" s="209"/>
      <c r="C745" s="220"/>
      <c r="D745" s="224"/>
      <c r="E745" s="209"/>
      <c r="F745" s="209"/>
      <c r="G745" s="209"/>
      <c r="H745" s="209"/>
      <c r="I745" s="209"/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9.5" customHeight="1" x14ac:dyDescent="0.2">
      <c r="A746" s="209"/>
      <c r="B746" s="209"/>
      <c r="C746" s="220"/>
      <c r="D746" s="224"/>
      <c r="E746" s="209"/>
      <c r="F746" s="209"/>
      <c r="G746" s="209"/>
      <c r="H746" s="209"/>
      <c r="I746" s="209"/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9.5" customHeight="1" x14ac:dyDescent="0.2">
      <c r="A747" s="209"/>
      <c r="B747" s="209"/>
      <c r="C747" s="220"/>
      <c r="D747" s="224"/>
      <c r="E747" s="209"/>
      <c r="F747" s="209"/>
      <c r="G747" s="209"/>
      <c r="H747" s="209"/>
      <c r="I747" s="209"/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9.5" customHeight="1" x14ac:dyDescent="0.2">
      <c r="A748" s="209"/>
      <c r="B748" s="209"/>
      <c r="C748" s="220"/>
      <c r="D748" s="224"/>
      <c r="E748" s="209"/>
      <c r="F748" s="209"/>
      <c r="G748" s="209"/>
      <c r="H748" s="209"/>
      <c r="I748" s="209"/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9.5" customHeight="1" x14ac:dyDescent="0.2">
      <c r="A749" s="209"/>
      <c r="B749" s="209"/>
      <c r="C749" s="220"/>
      <c r="D749" s="224"/>
      <c r="E749" s="209"/>
      <c r="F749" s="209"/>
      <c r="G749" s="209"/>
      <c r="H749" s="209"/>
      <c r="I749" s="209"/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9.5" customHeight="1" x14ac:dyDescent="0.2">
      <c r="A750" s="209"/>
      <c r="B750" s="209"/>
      <c r="C750" s="220"/>
      <c r="D750" s="224"/>
      <c r="E750" s="209"/>
      <c r="F750" s="209"/>
      <c r="G750" s="209"/>
      <c r="H750" s="209"/>
      <c r="I750" s="209"/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9.5" customHeight="1" x14ac:dyDescent="0.2">
      <c r="A751" s="209"/>
      <c r="B751" s="209"/>
      <c r="C751" s="220"/>
      <c r="D751" s="224"/>
      <c r="E751" s="209"/>
      <c r="F751" s="209"/>
      <c r="G751" s="209"/>
      <c r="H751" s="209"/>
      <c r="I751" s="209"/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9.5" customHeight="1" x14ac:dyDescent="0.2">
      <c r="A752" s="209"/>
      <c r="B752" s="209"/>
      <c r="C752" s="220"/>
      <c r="D752" s="224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9.5" customHeight="1" x14ac:dyDescent="0.2">
      <c r="A753" s="209"/>
      <c r="B753" s="209"/>
      <c r="C753" s="220"/>
      <c r="D753" s="224"/>
      <c r="E753" s="209"/>
      <c r="F753" s="209"/>
      <c r="G753" s="209"/>
      <c r="H753" s="209"/>
      <c r="I753" s="209"/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9.5" customHeight="1" x14ac:dyDescent="0.2">
      <c r="A754" s="209"/>
      <c r="B754" s="209"/>
      <c r="C754" s="220"/>
      <c r="D754" s="224"/>
      <c r="E754" s="209"/>
      <c r="F754" s="209"/>
      <c r="G754" s="209"/>
      <c r="H754" s="209"/>
      <c r="I754" s="209"/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9.5" customHeight="1" x14ac:dyDescent="0.2">
      <c r="A755" s="209"/>
      <c r="B755" s="209"/>
      <c r="C755" s="220"/>
      <c r="D755" s="224"/>
      <c r="E755" s="209"/>
      <c r="F755" s="209"/>
      <c r="G755" s="209"/>
      <c r="H755" s="209"/>
      <c r="I755" s="209"/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9.5" customHeight="1" x14ac:dyDescent="0.2">
      <c r="A756" s="209"/>
      <c r="B756" s="209"/>
      <c r="C756" s="220"/>
      <c r="D756" s="224"/>
      <c r="E756" s="209"/>
      <c r="F756" s="209"/>
      <c r="G756" s="209"/>
      <c r="H756" s="209"/>
      <c r="I756" s="209"/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9.5" customHeight="1" x14ac:dyDescent="0.2">
      <c r="A757" s="209"/>
      <c r="B757" s="209"/>
      <c r="C757" s="220"/>
      <c r="D757" s="224"/>
      <c r="E757" s="209"/>
      <c r="F757" s="209"/>
      <c r="G757" s="209"/>
      <c r="H757" s="209"/>
      <c r="I757" s="209"/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9.5" customHeight="1" x14ac:dyDescent="0.2">
      <c r="A758" s="209"/>
      <c r="B758" s="209"/>
      <c r="C758" s="220"/>
      <c r="D758" s="224"/>
      <c r="E758" s="209"/>
      <c r="F758" s="209"/>
      <c r="G758" s="209"/>
      <c r="H758" s="209"/>
      <c r="I758" s="209"/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9.5" customHeight="1" x14ac:dyDescent="0.2">
      <c r="A759" s="209"/>
      <c r="B759" s="209"/>
      <c r="C759" s="220"/>
      <c r="D759" s="224"/>
      <c r="E759" s="209"/>
      <c r="F759" s="209"/>
      <c r="G759" s="209"/>
      <c r="H759" s="209"/>
      <c r="I759" s="209"/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9.5" customHeight="1" x14ac:dyDescent="0.2">
      <c r="A760" s="209"/>
      <c r="B760" s="209"/>
      <c r="C760" s="220"/>
      <c r="D760" s="224"/>
      <c r="E760" s="209"/>
      <c r="F760" s="209"/>
      <c r="G760" s="209"/>
      <c r="H760" s="209"/>
      <c r="I760" s="209"/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9.5" customHeight="1" x14ac:dyDescent="0.2">
      <c r="A761" s="209"/>
      <c r="B761" s="209"/>
      <c r="C761" s="220"/>
      <c r="D761" s="224"/>
      <c r="E761" s="209"/>
      <c r="F761" s="209"/>
      <c r="G761" s="209"/>
      <c r="H761" s="209"/>
      <c r="I761" s="209"/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9.5" customHeight="1" x14ac:dyDescent="0.2">
      <c r="A762" s="209"/>
      <c r="B762" s="209"/>
      <c r="C762" s="220"/>
      <c r="D762" s="224"/>
      <c r="E762" s="209"/>
      <c r="F762" s="209"/>
      <c r="G762" s="209"/>
      <c r="H762" s="209"/>
      <c r="I762" s="209"/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9.5" customHeight="1" x14ac:dyDescent="0.2">
      <c r="A763" s="209"/>
      <c r="B763" s="209"/>
      <c r="C763" s="220"/>
      <c r="D763" s="224"/>
      <c r="E763" s="209"/>
      <c r="F763" s="209"/>
      <c r="G763" s="209"/>
      <c r="H763" s="209"/>
      <c r="I763" s="209"/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9.5" customHeight="1" x14ac:dyDescent="0.2">
      <c r="A764" s="209"/>
      <c r="B764" s="209"/>
      <c r="C764" s="220"/>
      <c r="D764" s="224"/>
      <c r="E764" s="209"/>
      <c r="F764" s="209"/>
      <c r="G764" s="209"/>
      <c r="H764" s="209"/>
      <c r="I764" s="209"/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9.5" customHeight="1" x14ac:dyDescent="0.2">
      <c r="A765" s="209"/>
      <c r="B765" s="209"/>
      <c r="C765" s="220"/>
      <c r="D765" s="224"/>
      <c r="E765" s="209"/>
      <c r="F765" s="209"/>
      <c r="G765" s="209"/>
      <c r="H765" s="209"/>
      <c r="I765" s="209"/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9.5" customHeight="1" x14ac:dyDescent="0.2">
      <c r="A766" s="209"/>
      <c r="B766" s="209"/>
      <c r="C766" s="220"/>
      <c r="D766" s="224"/>
      <c r="E766" s="209"/>
      <c r="F766" s="209"/>
      <c r="G766" s="209"/>
      <c r="H766" s="209"/>
      <c r="I766" s="209"/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9.5" customHeight="1" x14ac:dyDescent="0.2">
      <c r="A767" s="209"/>
      <c r="B767" s="209"/>
      <c r="C767" s="220"/>
      <c r="D767" s="224"/>
      <c r="E767" s="209"/>
      <c r="F767" s="209"/>
      <c r="G767" s="209"/>
      <c r="H767" s="209"/>
      <c r="I767" s="209"/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9.5" customHeight="1" x14ac:dyDescent="0.2">
      <c r="A768" s="209"/>
      <c r="B768" s="209"/>
      <c r="C768" s="220"/>
      <c r="D768" s="224"/>
      <c r="E768" s="209"/>
      <c r="F768" s="209"/>
      <c r="G768" s="209"/>
      <c r="H768" s="209"/>
      <c r="I768" s="209"/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9.5" customHeight="1" x14ac:dyDescent="0.2">
      <c r="A769" s="209"/>
      <c r="B769" s="209"/>
      <c r="C769" s="220"/>
      <c r="D769" s="224"/>
      <c r="E769" s="209"/>
      <c r="F769" s="209"/>
      <c r="G769" s="209"/>
      <c r="H769" s="209"/>
      <c r="I769" s="209"/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9.5" customHeight="1" x14ac:dyDescent="0.2">
      <c r="A770" s="209"/>
      <c r="B770" s="209"/>
      <c r="C770" s="220"/>
      <c r="D770" s="224"/>
      <c r="E770" s="209"/>
      <c r="F770" s="209"/>
      <c r="G770" s="209"/>
      <c r="H770" s="209"/>
      <c r="I770" s="209"/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9.5" customHeight="1" x14ac:dyDescent="0.2">
      <c r="A771" s="209"/>
      <c r="B771" s="209"/>
      <c r="C771" s="220"/>
      <c r="D771" s="224"/>
      <c r="E771" s="209"/>
      <c r="F771" s="209"/>
      <c r="G771" s="209"/>
      <c r="H771" s="209"/>
      <c r="I771" s="209"/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9.5" customHeight="1" x14ac:dyDescent="0.2">
      <c r="A772" s="209"/>
      <c r="B772" s="209"/>
      <c r="C772" s="220"/>
      <c r="D772" s="224"/>
      <c r="E772" s="209"/>
      <c r="F772" s="209"/>
      <c r="G772" s="209"/>
      <c r="H772" s="209"/>
      <c r="I772" s="209"/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9.5" customHeight="1" x14ac:dyDescent="0.2">
      <c r="A773" s="209"/>
      <c r="B773" s="209"/>
      <c r="C773" s="220"/>
      <c r="D773" s="224"/>
      <c r="E773" s="209"/>
      <c r="F773" s="209"/>
      <c r="G773" s="209"/>
      <c r="H773" s="209"/>
      <c r="I773" s="209"/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9.5" customHeight="1" x14ac:dyDescent="0.2">
      <c r="A774" s="209"/>
      <c r="B774" s="209"/>
      <c r="C774" s="220"/>
      <c r="D774" s="224"/>
      <c r="E774" s="209"/>
      <c r="F774" s="209"/>
      <c r="G774" s="209"/>
      <c r="H774" s="209"/>
      <c r="I774" s="209"/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9.5" customHeight="1" x14ac:dyDescent="0.2">
      <c r="A775" s="209"/>
      <c r="B775" s="209"/>
      <c r="C775" s="220"/>
      <c r="D775" s="224"/>
      <c r="E775" s="209"/>
      <c r="F775" s="209"/>
      <c r="G775" s="209"/>
      <c r="H775" s="209"/>
      <c r="I775" s="209"/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9.5" customHeight="1" x14ac:dyDescent="0.2">
      <c r="A776" s="209"/>
      <c r="B776" s="209"/>
      <c r="C776" s="220"/>
      <c r="D776" s="224"/>
      <c r="E776" s="209"/>
      <c r="F776" s="209"/>
      <c r="G776" s="209"/>
      <c r="H776" s="209"/>
      <c r="I776" s="209"/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9.5" customHeight="1" x14ac:dyDescent="0.2">
      <c r="A777" s="209"/>
      <c r="B777" s="209"/>
      <c r="C777" s="220"/>
      <c r="D777" s="224"/>
      <c r="E777" s="209"/>
      <c r="F777" s="209"/>
      <c r="G777" s="209"/>
      <c r="H777" s="209"/>
      <c r="I777" s="209"/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9.5" customHeight="1" x14ac:dyDescent="0.2">
      <c r="A778" s="209"/>
      <c r="B778" s="209"/>
      <c r="C778" s="220"/>
      <c r="D778" s="224"/>
      <c r="E778" s="209"/>
      <c r="F778" s="209"/>
      <c r="G778" s="209"/>
      <c r="H778" s="209"/>
      <c r="I778" s="209"/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9.5" customHeight="1" x14ac:dyDescent="0.2">
      <c r="A779" s="209"/>
      <c r="B779" s="209"/>
      <c r="C779" s="220"/>
      <c r="D779" s="224"/>
      <c r="E779" s="209"/>
      <c r="F779" s="209"/>
      <c r="G779" s="209"/>
      <c r="H779" s="209"/>
      <c r="I779" s="209"/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9.5" customHeight="1" x14ac:dyDescent="0.2">
      <c r="A780" s="209"/>
      <c r="B780" s="209"/>
      <c r="C780" s="220"/>
      <c r="D780" s="224"/>
      <c r="E780" s="209"/>
      <c r="F780" s="209"/>
      <c r="G780" s="209"/>
      <c r="H780" s="209"/>
      <c r="I780" s="209"/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9.5" customHeight="1" x14ac:dyDescent="0.2">
      <c r="A781" s="209"/>
      <c r="B781" s="209"/>
      <c r="C781" s="220"/>
      <c r="D781" s="224"/>
      <c r="E781" s="209"/>
      <c r="F781" s="209"/>
      <c r="G781" s="209"/>
      <c r="H781" s="209"/>
      <c r="I781" s="209"/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9.5" customHeight="1" x14ac:dyDescent="0.2">
      <c r="A782" s="209"/>
      <c r="B782" s="209"/>
      <c r="C782" s="220"/>
      <c r="D782" s="224"/>
      <c r="E782" s="209"/>
      <c r="F782" s="209"/>
      <c r="G782" s="209"/>
      <c r="H782" s="209"/>
      <c r="I782" s="209"/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9.5" customHeight="1" x14ac:dyDescent="0.2">
      <c r="A783" s="209"/>
      <c r="B783" s="209"/>
      <c r="C783" s="220"/>
      <c r="D783" s="224"/>
      <c r="E783" s="209"/>
      <c r="F783" s="209"/>
      <c r="G783" s="209"/>
      <c r="H783" s="209"/>
      <c r="I783" s="209"/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9.5" customHeight="1" x14ac:dyDescent="0.2">
      <c r="A784" s="209"/>
      <c r="B784" s="209"/>
      <c r="C784" s="220"/>
      <c r="D784" s="224"/>
      <c r="E784" s="209"/>
      <c r="F784" s="209"/>
      <c r="G784" s="209"/>
      <c r="H784" s="209"/>
      <c r="I784" s="209"/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9.5" customHeight="1" x14ac:dyDescent="0.2">
      <c r="A785" s="209"/>
      <c r="B785" s="209"/>
      <c r="C785" s="220"/>
      <c r="D785" s="224"/>
      <c r="E785" s="209"/>
      <c r="F785" s="209"/>
      <c r="G785" s="209"/>
      <c r="H785" s="209"/>
      <c r="I785" s="209"/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9.5" customHeight="1" x14ac:dyDescent="0.2">
      <c r="A786" s="209"/>
      <c r="B786" s="209"/>
      <c r="C786" s="220"/>
      <c r="D786" s="224"/>
      <c r="E786" s="209"/>
      <c r="F786" s="209"/>
      <c r="G786" s="209"/>
      <c r="H786" s="209"/>
      <c r="I786" s="209"/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9.5" customHeight="1" x14ac:dyDescent="0.2">
      <c r="A787" s="209"/>
      <c r="B787" s="209"/>
      <c r="C787" s="220"/>
      <c r="D787" s="224"/>
      <c r="E787" s="209"/>
      <c r="F787" s="209"/>
      <c r="G787" s="209"/>
      <c r="H787" s="209"/>
      <c r="I787" s="209"/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9.5" customHeight="1" x14ac:dyDescent="0.2">
      <c r="A788" s="209"/>
      <c r="B788" s="209"/>
      <c r="C788" s="220"/>
      <c r="D788" s="224"/>
      <c r="E788" s="209"/>
      <c r="F788" s="209"/>
      <c r="G788" s="209"/>
      <c r="H788" s="209"/>
      <c r="I788" s="209"/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9.5" customHeight="1" x14ac:dyDescent="0.2">
      <c r="A789" s="209"/>
      <c r="B789" s="209"/>
      <c r="C789" s="220"/>
      <c r="D789" s="224"/>
      <c r="E789" s="209"/>
      <c r="F789" s="209"/>
      <c r="G789" s="209"/>
      <c r="H789" s="209"/>
      <c r="I789" s="209"/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9.5" customHeight="1" x14ac:dyDescent="0.2">
      <c r="A790" s="209"/>
      <c r="B790" s="209"/>
      <c r="C790" s="220"/>
      <c r="D790" s="224"/>
      <c r="E790" s="209"/>
      <c r="F790" s="209"/>
      <c r="G790" s="209"/>
      <c r="H790" s="209"/>
      <c r="I790" s="209"/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9.5" customHeight="1" x14ac:dyDescent="0.2">
      <c r="A791" s="209"/>
      <c r="B791" s="209"/>
      <c r="C791" s="220"/>
      <c r="D791" s="224"/>
      <c r="E791" s="209"/>
      <c r="F791" s="209"/>
      <c r="G791" s="209"/>
      <c r="H791" s="209"/>
      <c r="I791" s="209"/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9.5" customHeight="1" x14ac:dyDescent="0.2">
      <c r="A792" s="209"/>
      <c r="B792" s="209"/>
      <c r="C792" s="220"/>
      <c r="D792" s="224"/>
      <c r="E792" s="209"/>
      <c r="F792" s="209"/>
      <c r="G792" s="209"/>
      <c r="H792" s="209"/>
      <c r="I792" s="209"/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9.5" customHeight="1" x14ac:dyDescent="0.2">
      <c r="A793" s="209"/>
      <c r="B793" s="209"/>
      <c r="C793" s="220"/>
      <c r="D793" s="224"/>
      <c r="E793" s="209"/>
      <c r="F793" s="209"/>
      <c r="G793" s="209"/>
      <c r="H793" s="209"/>
      <c r="I793" s="209"/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9.5" customHeight="1" x14ac:dyDescent="0.2">
      <c r="A794" s="209"/>
      <c r="B794" s="209"/>
      <c r="C794" s="220"/>
      <c r="D794" s="224"/>
      <c r="E794" s="209"/>
      <c r="F794" s="209"/>
      <c r="G794" s="209"/>
      <c r="H794" s="209"/>
      <c r="I794" s="209"/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9.5" customHeight="1" x14ac:dyDescent="0.2">
      <c r="A795" s="209"/>
      <c r="B795" s="209"/>
      <c r="C795" s="220"/>
      <c r="D795" s="224"/>
      <c r="E795" s="209"/>
      <c r="F795" s="209"/>
      <c r="G795" s="209"/>
      <c r="H795" s="209"/>
      <c r="I795" s="209"/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9.5" customHeight="1" x14ac:dyDescent="0.2">
      <c r="A796" s="209"/>
      <c r="B796" s="209"/>
      <c r="C796" s="220"/>
      <c r="D796" s="224"/>
      <c r="E796" s="209"/>
      <c r="F796" s="209"/>
      <c r="G796" s="209"/>
      <c r="H796" s="209"/>
      <c r="I796" s="209"/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9.5" customHeight="1" x14ac:dyDescent="0.2">
      <c r="A797" s="209"/>
      <c r="B797" s="209"/>
      <c r="C797" s="220"/>
      <c r="D797" s="224"/>
      <c r="E797" s="209"/>
      <c r="F797" s="209"/>
      <c r="G797" s="209"/>
      <c r="H797" s="209"/>
      <c r="I797" s="209"/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9.5" customHeight="1" x14ac:dyDescent="0.2">
      <c r="A798" s="209"/>
      <c r="B798" s="209"/>
      <c r="C798" s="220"/>
      <c r="D798" s="224"/>
      <c r="E798" s="209"/>
      <c r="F798" s="209"/>
      <c r="G798" s="209"/>
      <c r="H798" s="209"/>
      <c r="I798" s="209"/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9.5" customHeight="1" x14ac:dyDescent="0.2">
      <c r="A799" s="209"/>
      <c r="B799" s="209"/>
      <c r="C799" s="220"/>
      <c r="D799" s="224"/>
      <c r="E799" s="209"/>
      <c r="F799" s="209"/>
      <c r="G799" s="209"/>
      <c r="H799" s="209"/>
      <c r="I799" s="209"/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9.5" customHeight="1" x14ac:dyDescent="0.2">
      <c r="A800" s="209"/>
      <c r="B800" s="209"/>
      <c r="C800" s="220"/>
      <c r="D800" s="224"/>
      <c r="E800" s="209"/>
      <c r="F800" s="209"/>
      <c r="G800" s="209"/>
      <c r="H800" s="209"/>
      <c r="I800" s="209"/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9.5" customHeight="1" x14ac:dyDescent="0.2">
      <c r="A801" s="209"/>
      <c r="B801" s="209"/>
      <c r="C801" s="220"/>
      <c r="D801" s="224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9.5" customHeight="1" x14ac:dyDescent="0.2">
      <c r="A802" s="209"/>
      <c r="B802" s="209"/>
      <c r="C802" s="220"/>
      <c r="D802" s="224"/>
      <c r="E802" s="209"/>
      <c r="F802" s="209"/>
      <c r="G802" s="209"/>
      <c r="H802" s="209"/>
      <c r="I802" s="209"/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9.5" customHeight="1" x14ac:dyDescent="0.2">
      <c r="A803" s="209"/>
      <c r="B803" s="209"/>
      <c r="C803" s="220"/>
      <c r="D803" s="224"/>
      <c r="E803" s="209"/>
      <c r="F803" s="209"/>
      <c r="G803" s="209"/>
      <c r="H803" s="209"/>
      <c r="I803" s="209"/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9.5" customHeight="1" x14ac:dyDescent="0.2">
      <c r="A804" s="209"/>
      <c r="B804" s="209"/>
      <c r="C804" s="220"/>
      <c r="D804" s="224"/>
      <c r="E804" s="209"/>
      <c r="F804" s="209"/>
      <c r="G804" s="209"/>
      <c r="H804" s="209"/>
      <c r="I804" s="209"/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9.5" customHeight="1" x14ac:dyDescent="0.2">
      <c r="A805" s="209"/>
      <c r="B805" s="209"/>
      <c r="C805" s="220"/>
      <c r="D805" s="224"/>
      <c r="E805" s="209"/>
      <c r="F805" s="209"/>
      <c r="G805" s="209"/>
      <c r="H805" s="209"/>
      <c r="I805" s="209"/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9.5" customHeight="1" x14ac:dyDescent="0.2">
      <c r="A806" s="209"/>
      <c r="B806" s="209"/>
      <c r="C806" s="220"/>
      <c r="D806" s="224"/>
      <c r="E806" s="209"/>
      <c r="F806" s="209"/>
      <c r="G806" s="209"/>
      <c r="H806" s="209"/>
      <c r="I806" s="209"/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9.5" customHeight="1" x14ac:dyDescent="0.2">
      <c r="A807" s="209"/>
      <c r="B807" s="209"/>
      <c r="C807" s="220"/>
      <c r="D807" s="224"/>
      <c r="E807" s="209"/>
      <c r="F807" s="209"/>
      <c r="G807" s="209"/>
      <c r="H807" s="209"/>
      <c r="I807" s="209"/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9.5" customHeight="1" x14ac:dyDescent="0.2">
      <c r="A808" s="209"/>
      <c r="B808" s="209"/>
      <c r="C808" s="220"/>
      <c r="D808" s="224"/>
      <c r="E808" s="209"/>
      <c r="F808" s="209"/>
      <c r="G808" s="209"/>
      <c r="H808" s="209"/>
      <c r="I808" s="209"/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9.5" customHeight="1" x14ac:dyDescent="0.2">
      <c r="A809" s="209"/>
      <c r="B809" s="209"/>
      <c r="C809" s="220"/>
      <c r="D809" s="224"/>
      <c r="E809" s="209"/>
      <c r="F809" s="209"/>
      <c r="G809" s="209"/>
      <c r="H809" s="209"/>
      <c r="I809" s="209"/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9.5" customHeight="1" x14ac:dyDescent="0.2">
      <c r="A810" s="209"/>
      <c r="B810" s="209"/>
      <c r="C810" s="220"/>
      <c r="D810" s="224"/>
      <c r="E810" s="209"/>
      <c r="F810" s="209"/>
      <c r="G810" s="209"/>
      <c r="H810" s="209"/>
      <c r="I810" s="209"/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9.5" customHeight="1" x14ac:dyDescent="0.2">
      <c r="A811" s="209"/>
      <c r="B811" s="209"/>
      <c r="C811" s="220"/>
      <c r="D811" s="224"/>
      <c r="E811" s="209"/>
      <c r="F811" s="209"/>
      <c r="G811" s="209"/>
      <c r="H811" s="209"/>
      <c r="I811" s="209"/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9.5" customHeight="1" x14ac:dyDescent="0.2">
      <c r="A812" s="209"/>
      <c r="B812" s="209"/>
      <c r="C812" s="220"/>
      <c r="D812" s="224"/>
      <c r="E812" s="209"/>
      <c r="F812" s="209"/>
      <c r="G812" s="209"/>
      <c r="H812" s="209"/>
      <c r="I812" s="209"/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9.5" customHeight="1" x14ac:dyDescent="0.2">
      <c r="A813" s="209"/>
      <c r="B813" s="209"/>
      <c r="C813" s="220"/>
      <c r="D813" s="224"/>
      <c r="E813" s="209"/>
      <c r="F813" s="209"/>
      <c r="G813" s="209"/>
      <c r="H813" s="209"/>
      <c r="I813" s="209"/>
      <c r="J813" s="209"/>
      <c r="K813" s="209"/>
      <c r="L813" s="209"/>
      <c r="M813" s="209"/>
      <c r="N813" s="209"/>
      <c r="O813" s="209"/>
      <c r="P813" s="209"/>
      <c r="Q813" s="209"/>
      <c r="R813" s="209"/>
      <c r="S813" s="209"/>
      <c r="T813" s="209"/>
      <c r="U813" s="209"/>
      <c r="V813" s="209"/>
      <c r="W813" s="209"/>
      <c r="X813" s="209"/>
      <c r="Y813" s="209"/>
      <c r="Z813" s="209"/>
    </row>
    <row r="814" spans="1:26" ht="19.5" customHeight="1" x14ac:dyDescent="0.2">
      <c r="A814" s="209"/>
      <c r="B814" s="209"/>
      <c r="C814" s="220"/>
      <c r="D814" s="224"/>
      <c r="E814" s="209"/>
      <c r="F814" s="209"/>
      <c r="G814" s="209"/>
      <c r="H814" s="209"/>
      <c r="I814" s="209"/>
      <c r="J814" s="209"/>
      <c r="K814" s="209"/>
      <c r="L814" s="209"/>
      <c r="M814" s="209"/>
      <c r="N814" s="209"/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9"/>
    </row>
    <row r="815" spans="1:26" ht="19.5" customHeight="1" x14ac:dyDescent="0.2">
      <c r="A815" s="209"/>
      <c r="B815" s="209"/>
      <c r="C815" s="220"/>
      <c r="D815" s="224"/>
      <c r="E815" s="209"/>
      <c r="F815" s="209"/>
      <c r="G815" s="209"/>
      <c r="H815" s="209"/>
      <c r="I815" s="209"/>
      <c r="J815" s="209"/>
      <c r="K815" s="209"/>
      <c r="L815" s="209"/>
      <c r="M815" s="209"/>
      <c r="N815" s="209"/>
      <c r="O815" s="209"/>
      <c r="P815" s="209"/>
      <c r="Q815" s="209"/>
      <c r="R815" s="209"/>
      <c r="S815" s="209"/>
      <c r="T815" s="209"/>
      <c r="U815" s="209"/>
      <c r="V815" s="209"/>
      <c r="W815" s="209"/>
      <c r="X815" s="209"/>
      <c r="Y815" s="209"/>
      <c r="Z815" s="209"/>
    </row>
    <row r="816" spans="1:26" ht="19.5" customHeight="1" x14ac:dyDescent="0.2">
      <c r="A816" s="209"/>
      <c r="B816" s="209"/>
      <c r="C816" s="220"/>
      <c r="D816" s="224"/>
      <c r="E816" s="209"/>
      <c r="F816" s="209"/>
      <c r="G816" s="209"/>
      <c r="H816" s="209"/>
      <c r="I816" s="209"/>
      <c r="J816" s="209"/>
      <c r="K816" s="209"/>
      <c r="L816" s="209"/>
      <c r="M816" s="209"/>
      <c r="N816" s="209"/>
      <c r="O816" s="209"/>
      <c r="P816" s="209"/>
      <c r="Q816" s="209"/>
      <c r="R816" s="209"/>
      <c r="S816" s="209"/>
      <c r="T816" s="209"/>
      <c r="U816" s="209"/>
      <c r="V816" s="209"/>
      <c r="W816" s="209"/>
      <c r="X816" s="209"/>
      <c r="Y816" s="209"/>
      <c r="Z816" s="209"/>
    </row>
    <row r="817" spans="1:26" ht="19.5" customHeight="1" x14ac:dyDescent="0.2">
      <c r="A817" s="209"/>
      <c r="B817" s="209"/>
      <c r="C817" s="220"/>
      <c r="D817" s="224"/>
      <c r="E817" s="209"/>
      <c r="F817" s="209"/>
      <c r="G817" s="209"/>
      <c r="H817" s="209"/>
      <c r="I817" s="209"/>
      <c r="J817" s="209"/>
      <c r="K817" s="209"/>
      <c r="L817" s="209"/>
      <c r="M817" s="209"/>
      <c r="N817" s="209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9"/>
    </row>
    <row r="818" spans="1:26" ht="19.5" customHeight="1" x14ac:dyDescent="0.2">
      <c r="A818" s="209"/>
      <c r="B818" s="209"/>
      <c r="C818" s="220"/>
      <c r="D818" s="224"/>
      <c r="E818" s="209"/>
      <c r="F818" s="209"/>
      <c r="G818" s="209"/>
      <c r="H818" s="209"/>
      <c r="I818" s="209"/>
      <c r="J818" s="209"/>
      <c r="K818" s="209"/>
      <c r="L818" s="209"/>
      <c r="M818" s="209"/>
      <c r="N818" s="209"/>
      <c r="O818" s="209"/>
      <c r="P818" s="209"/>
      <c r="Q818" s="209"/>
      <c r="R818" s="209"/>
      <c r="S818" s="209"/>
      <c r="T818" s="209"/>
      <c r="U818" s="209"/>
      <c r="V818" s="209"/>
      <c r="W818" s="209"/>
      <c r="X818" s="209"/>
      <c r="Y818" s="209"/>
      <c r="Z818" s="209"/>
    </row>
    <row r="819" spans="1:26" ht="19.5" customHeight="1" x14ac:dyDescent="0.2">
      <c r="A819" s="209"/>
      <c r="B819" s="209"/>
      <c r="C819" s="220"/>
      <c r="D819" s="224"/>
      <c r="E819" s="209"/>
      <c r="F819" s="209"/>
      <c r="G819" s="209"/>
      <c r="H819" s="209"/>
      <c r="I819" s="209"/>
      <c r="J819" s="209"/>
      <c r="K819" s="209"/>
      <c r="L819" s="209"/>
      <c r="M819" s="209"/>
      <c r="N819" s="209"/>
      <c r="O819" s="209"/>
      <c r="P819" s="209"/>
      <c r="Q819" s="209"/>
      <c r="R819" s="209"/>
      <c r="S819" s="209"/>
      <c r="T819" s="209"/>
      <c r="U819" s="209"/>
      <c r="V819" s="209"/>
      <c r="W819" s="209"/>
      <c r="X819" s="209"/>
      <c r="Y819" s="209"/>
      <c r="Z819" s="209"/>
    </row>
    <row r="820" spans="1:26" ht="19.5" customHeight="1" x14ac:dyDescent="0.2">
      <c r="A820" s="209"/>
      <c r="B820" s="209"/>
      <c r="C820" s="220"/>
      <c r="D820" s="224"/>
      <c r="E820" s="209"/>
      <c r="F820" s="209"/>
      <c r="G820" s="209"/>
      <c r="H820" s="209"/>
      <c r="I820" s="209"/>
      <c r="J820" s="209"/>
      <c r="K820" s="209"/>
      <c r="L820" s="209"/>
      <c r="M820" s="209"/>
      <c r="N820" s="209"/>
      <c r="O820" s="209"/>
      <c r="P820" s="209"/>
      <c r="Q820" s="209"/>
      <c r="R820" s="209"/>
      <c r="S820" s="209"/>
      <c r="T820" s="209"/>
      <c r="U820" s="209"/>
      <c r="V820" s="209"/>
      <c r="W820" s="209"/>
      <c r="X820" s="209"/>
      <c r="Y820" s="209"/>
      <c r="Z820" s="209"/>
    </row>
    <row r="821" spans="1:26" ht="19.5" customHeight="1" x14ac:dyDescent="0.2">
      <c r="A821" s="209"/>
      <c r="B821" s="209"/>
      <c r="C821" s="220"/>
      <c r="D821" s="224"/>
      <c r="E821" s="209"/>
      <c r="F821" s="209"/>
      <c r="G821" s="209"/>
      <c r="H821" s="209"/>
      <c r="I821" s="209"/>
      <c r="J821" s="209"/>
      <c r="K821" s="209"/>
      <c r="L821" s="209"/>
      <c r="M821" s="209"/>
      <c r="N821" s="209"/>
      <c r="O821" s="209"/>
      <c r="P821" s="209"/>
      <c r="Q821" s="209"/>
      <c r="R821" s="209"/>
      <c r="S821" s="209"/>
      <c r="T821" s="209"/>
      <c r="U821" s="209"/>
      <c r="V821" s="209"/>
      <c r="W821" s="209"/>
      <c r="X821" s="209"/>
      <c r="Y821" s="209"/>
      <c r="Z821" s="209"/>
    </row>
    <row r="822" spans="1:26" ht="19.5" customHeight="1" x14ac:dyDescent="0.2">
      <c r="A822" s="209"/>
      <c r="B822" s="209"/>
      <c r="C822" s="220"/>
      <c r="D822" s="224"/>
      <c r="E822" s="209"/>
      <c r="F822" s="209"/>
      <c r="G822" s="209"/>
      <c r="H822" s="209"/>
      <c r="I822" s="209"/>
      <c r="J822" s="209"/>
      <c r="K822" s="209"/>
      <c r="L822" s="209"/>
      <c r="M822" s="209"/>
      <c r="N822" s="209"/>
      <c r="O822" s="209"/>
      <c r="P822" s="209"/>
      <c r="Q822" s="209"/>
      <c r="R822" s="209"/>
      <c r="S822" s="209"/>
      <c r="T822" s="209"/>
      <c r="U822" s="209"/>
      <c r="V822" s="209"/>
      <c r="W822" s="209"/>
      <c r="X822" s="209"/>
      <c r="Y822" s="209"/>
      <c r="Z822" s="209"/>
    </row>
    <row r="823" spans="1:26" ht="19.5" customHeight="1" x14ac:dyDescent="0.2">
      <c r="A823" s="209"/>
      <c r="B823" s="209"/>
      <c r="C823" s="220"/>
      <c r="D823" s="224"/>
      <c r="E823" s="209"/>
      <c r="F823" s="209"/>
      <c r="G823" s="209"/>
      <c r="H823" s="209"/>
      <c r="I823" s="209"/>
      <c r="J823" s="209"/>
      <c r="K823" s="209"/>
      <c r="L823" s="209"/>
      <c r="M823" s="209"/>
      <c r="N823" s="209"/>
      <c r="O823" s="209"/>
      <c r="P823" s="209"/>
      <c r="Q823" s="209"/>
      <c r="R823" s="209"/>
      <c r="S823" s="209"/>
      <c r="T823" s="209"/>
      <c r="U823" s="209"/>
      <c r="V823" s="209"/>
      <c r="W823" s="209"/>
      <c r="X823" s="209"/>
      <c r="Y823" s="209"/>
      <c r="Z823" s="209"/>
    </row>
    <row r="824" spans="1:26" ht="19.5" customHeight="1" x14ac:dyDescent="0.2">
      <c r="A824" s="209"/>
      <c r="B824" s="209"/>
      <c r="C824" s="220"/>
      <c r="D824" s="224"/>
      <c r="E824" s="209"/>
      <c r="F824" s="209"/>
      <c r="G824" s="209"/>
      <c r="H824" s="209"/>
      <c r="I824" s="209"/>
      <c r="J824" s="209"/>
      <c r="K824" s="209"/>
      <c r="L824" s="209"/>
      <c r="M824" s="209"/>
      <c r="N824" s="209"/>
      <c r="O824" s="209"/>
      <c r="P824" s="209"/>
      <c r="Q824" s="209"/>
      <c r="R824" s="209"/>
      <c r="S824" s="209"/>
      <c r="T824" s="209"/>
      <c r="U824" s="209"/>
      <c r="V824" s="209"/>
      <c r="W824" s="209"/>
      <c r="X824" s="209"/>
      <c r="Y824" s="209"/>
      <c r="Z824" s="209"/>
    </row>
    <row r="825" spans="1:26" ht="19.5" customHeight="1" x14ac:dyDescent="0.2">
      <c r="A825" s="209"/>
      <c r="B825" s="209"/>
      <c r="C825" s="220"/>
      <c r="D825" s="224"/>
      <c r="E825" s="209"/>
      <c r="F825" s="209"/>
      <c r="G825" s="209"/>
      <c r="H825" s="209"/>
      <c r="I825" s="209"/>
      <c r="J825" s="209"/>
      <c r="K825" s="209"/>
      <c r="L825" s="209"/>
      <c r="M825" s="209"/>
      <c r="N825" s="209"/>
      <c r="O825" s="209"/>
      <c r="P825" s="209"/>
      <c r="Q825" s="209"/>
      <c r="R825" s="209"/>
      <c r="S825" s="209"/>
      <c r="T825" s="209"/>
      <c r="U825" s="209"/>
      <c r="V825" s="209"/>
      <c r="W825" s="209"/>
      <c r="X825" s="209"/>
      <c r="Y825" s="209"/>
      <c r="Z825" s="209"/>
    </row>
    <row r="826" spans="1:26" ht="19.5" customHeight="1" x14ac:dyDescent="0.2">
      <c r="A826" s="209"/>
      <c r="B826" s="209"/>
      <c r="C826" s="220"/>
      <c r="D826" s="224"/>
      <c r="E826" s="209"/>
      <c r="F826" s="209"/>
      <c r="G826" s="209"/>
      <c r="H826" s="209"/>
      <c r="I826" s="209"/>
      <c r="J826" s="209"/>
      <c r="K826" s="209"/>
      <c r="L826" s="209"/>
      <c r="M826" s="209"/>
      <c r="N826" s="209"/>
      <c r="O826" s="209"/>
      <c r="P826" s="209"/>
      <c r="Q826" s="209"/>
      <c r="R826" s="209"/>
      <c r="S826" s="209"/>
      <c r="T826" s="209"/>
      <c r="U826" s="209"/>
      <c r="V826" s="209"/>
      <c r="W826" s="209"/>
      <c r="X826" s="209"/>
      <c r="Y826" s="209"/>
      <c r="Z826" s="209"/>
    </row>
    <row r="827" spans="1:26" ht="19.5" customHeight="1" x14ac:dyDescent="0.2">
      <c r="A827" s="209"/>
      <c r="B827" s="209"/>
      <c r="C827" s="220"/>
      <c r="D827" s="224"/>
      <c r="E827" s="209"/>
      <c r="F827" s="209"/>
      <c r="G827" s="209"/>
      <c r="H827" s="209"/>
      <c r="I827" s="209"/>
      <c r="J827" s="209"/>
      <c r="K827" s="209"/>
      <c r="L827" s="209"/>
      <c r="M827" s="209"/>
      <c r="N827" s="209"/>
      <c r="O827" s="209"/>
      <c r="P827" s="209"/>
      <c r="Q827" s="209"/>
      <c r="R827" s="209"/>
      <c r="S827" s="209"/>
      <c r="T827" s="209"/>
      <c r="U827" s="209"/>
      <c r="V827" s="209"/>
      <c r="W827" s="209"/>
      <c r="X827" s="209"/>
      <c r="Y827" s="209"/>
      <c r="Z827" s="209"/>
    </row>
    <row r="828" spans="1:26" ht="19.5" customHeight="1" x14ac:dyDescent="0.2">
      <c r="A828" s="209"/>
      <c r="B828" s="209"/>
      <c r="C828" s="220"/>
      <c r="D828" s="224"/>
      <c r="E828" s="209"/>
      <c r="F828" s="209"/>
      <c r="G828" s="209"/>
      <c r="H828" s="209"/>
      <c r="I828" s="209"/>
      <c r="J828" s="209"/>
      <c r="K828" s="209"/>
      <c r="L828" s="209"/>
      <c r="M828" s="209"/>
      <c r="N828" s="209"/>
      <c r="O828" s="209"/>
      <c r="P828" s="209"/>
      <c r="Q828" s="209"/>
      <c r="R828" s="209"/>
      <c r="S828" s="209"/>
      <c r="T828" s="209"/>
      <c r="U828" s="209"/>
      <c r="V828" s="209"/>
      <c r="W828" s="209"/>
      <c r="X828" s="209"/>
      <c r="Y828" s="209"/>
      <c r="Z828" s="209"/>
    </row>
    <row r="829" spans="1:26" ht="19.5" customHeight="1" x14ac:dyDescent="0.2">
      <c r="A829" s="209"/>
      <c r="B829" s="209"/>
      <c r="C829" s="220"/>
      <c r="D829" s="224"/>
      <c r="E829" s="209"/>
      <c r="F829" s="209"/>
      <c r="G829" s="209"/>
      <c r="H829" s="209"/>
      <c r="I829" s="209"/>
      <c r="J829" s="209"/>
      <c r="K829" s="209"/>
      <c r="L829" s="209"/>
      <c r="M829" s="209"/>
      <c r="N829" s="209"/>
      <c r="O829" s="209"/>
      <c r="P829" s="209"/>
      <c r="Q829" s="209"/>
      <c r="R829" s="209"/>
      <c r="S829" s="209"/>
      <c r="T829" s="209"/>
      <c r="U829" s="209"/>
      <c r="V829" s="209"/>
      <c r="W829" s="209"/>
      <c r="X829" s="209"/>
      <c r="Y829" s="209"/>
      <c r="Z829" s="209"/>
    </row>
    <row r="830" spans="1:26" ht="19.5" customHeight="1" x14ac:dyDescent="0.2">
      <c r="A830" s="209"/>
      <c r="B830" s="209"/>
      <c r="C830" s="220"/>
      <c r="D830" s="224"/>
      <c r="E830" s="209"/>
      <c r="F830" s="209"/>
      <c r="G830" s="209"/>
      <c r="H830" s="209"/>
      <c r="I830" s="209"/>
      <c r="J830" s="209"/>
      <c r="K830" s="209"/>
      <c r="L830" s="209"/>
      <c r="M830" s="209"/>
      <c r="N830" s="209"/>
      <c r="O830" s="209"/>
      <c r="P830" s="209"/>
      <c r="Q830" s="209"/>
      <c r="R830" s="209"/>
      <c r="S830" s="209"/>
      <c r="T830" s="209"/>
      <c r="U830" s="209"/>
      <c r="V830" s="209"/>
      <c r="W830" s="209"/>
      <c r="X830" s="209"/>
      <c r="Y830" s="209"/>
      <c r="Z830" s="209"/>
    </row>
    <row r="831" spans="1:26" ht="19.5" customHeight="1" x14ac:dyDescent="0.2">
      <c r="A831" s="209"/>
      <c r="B831" s="209"/>
      <c r="C831" s="220"/>
      <c r="D831" s="224"/>
      <c r="E831" s="209"/>
      <c r="F831" s="209"/>
      <c r="G831" s="209"/>
      <c r="H831" s="209"/>
      <c r="I831" s="209"/>
      <c r="J831" s="209"/>
      <c r="K831" s="209"/>
      <c r="L831" s="209"/>
      <c r="M831" s="209"/>
      <c r="N831" s="209"/>
      <c r="O831" s="209"/>
      <c r="P831" s="209"/>
      <c r="Q831" s="209"/>
      <c r="R831" s="209"/>
      <c r="S831" s="209"/>
      <c r="T831" s="209"/>
      <c r="U831" s="209"/>
      <c r="V831" s="209"/>
      <c r="W831" s="209"/>
      <c r="X831" s="209"/>
      <c r="Y831" s="209"/>
      <c r="Z831" s="209"/>
    </row>
    <row r="832" spans="1:26" ht="19.5" customHeight="1" x14ac:dyDescent="0.2">
      <c r="A832" s="209"/>
      <c r="B832" s="209"/>
      <c r="C832" s="220"/>
      <c r="D832" s="224"/>
      <c r="E832" s="209"/>
      <c r="F832" s="209"/>
      <c r="G832" s="209"/>
      <c r="H832" s="209"/>
      <c r="I832" s="209"/>
      <c r="J832" s="209"/>
      <c r="K832" s="209"/>
      <c r="L832" s="209"/>
      <c r="M832" s="209"/>
      <c r="N832" s="209"/>
      <c r="O832" s="209"/>
      <c r="P832" s="209"/>
      <c r="Q832" s="209"/>
      <c r="R832" s="209"/>
      <c r="S832" s="209"/>
      <c r="T832" s="209"/>
      <c r="U832" s="209"/>
      <c r="V832" s="209"/>
      <c r="W832" s="209"/>
      <c r="X832" s="209"/>
      <c r="Y832" s="209"/>
      <c r="Z832" s="209"/>
    </row>
    <row r="833" spans="1:26" ht="19.5" customHeight="1" x14ac:dyDescent="0.2">
      <c r="A833" s="209"/>
      <c r="B833" s="209"/>
      <c r="C833" s="220"/>
      <c r="D833" s="224"/>
      <c r="E833" s="209"/>
      <c r="F833" s="209"/>
      <c r="G833" s="209"/>
      <c r="H833" s="209"/>
      <c r="I833" s="209"/>
      <c r="J833" s="209"/>
      <c r="K833" s="209"/>
      <c r="L833" s="209"/>
      <c r="M833" s="209"/>
      <c r="N833" s="209"/>
      <c r="O833" s="209"/>
      <c r="P833" s="209"/>
      <c r="Q833" s="209"/>
      <c r="R833" s="209"/>
      <c r="S833" s="209"/>
      <c r="T833" s="209"/>
      <c r="U833" s="209"/>
      <c r="V833" s="209"/>
      <c r="W833" s="209"/>
      <c r="X833" s="209"/>
      <c r="Y833" s="209"/>
      <c r="Z833" s="209"/>
    </row>
    <row r="834" spans="1:26" ht="19.5" customHeight="1" x14ac:dyDescent="0.2">
      <c r="A834" s="209"/>
      <c r="B834" s="209"/>
      <c r="C834" s="220"/>
      <c r="D834" s="224"/>
      <c r="E834" s="209"/>
      <c r="F834" s="209"/>
      <c r="G834" s="209"/>
      <c r="H834" s="209"/>
      <c r="I834" s="209"/>
      <c r="J834" s="209"/>
      <c r="K834" s="209"/>
      <c r="L834" s="209"/>
      <c r="M834" s="209"/>
      <c r="N834" s="209"/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9"/>
    </row>
    <row r="835" spans="1:26" ht="19.5" customHeight="1" x14ac:dyDescent="0.2">
      <c r="A835" s="209"/>
      <c r="B835" s="209"/>
      <c r="C835" s="220"/>
      <c r="D835" s="224"/>
      <c r="E835" s="209"/>
      <c r="F835" s="209"/>
      <c r="G835" s="209"/>
      <c r="H835" s="209"/>
      <c r="I835" s="209"/>
      <c r="J835" s="209"/>
      <c r="K835" s="209"/>
      <c r="L835" s="209"/>
      <c r="M835" s="209"/>
      <c r="N835" s="209"/>
      <c r="O835" s="209"/>
      <c r="P835" s="209"/>
      <c r="Q835" s="209"/>
      <c r="R835" s="209"/>
      <c r="S835" s="209"/>
      <c r="T835" s="209"/>
      <c r="U835" s="209"/>
      <c r="V835" s="209"/>
      <c r="W835" s="209"/>
      <c r="X835" s="209"/>
      <c r="Y835" s="209"/>
      <c r="Z835" s="209"/>
    </row>
    <row r="836" spans="1:26" ht="19.5" customHeight="1" x14ac:dyDescent="0.2">
      <c r="A836" s="209"/>
      <c r="B836" s="209"/>
      <c r="C836" s="220"/>
      <c r="D836" s="224"/>
      <c r="E836" s="209"/>
      <c r="F836" s="209"/>
      <c r="G836" s="209"/>
      <c r="H836" s="209"/>
      <c r="I836" s="209"/>
      <c r="J836" s="209"/>
      <c r="K836" s="209"/>
      <c r="L836" s="209"/>
      <c r="M836" s="209"/>
      <c r="N836" s="209"/>
      <c r="O836" s="209"/>
      <c r="P836" s="209"/>
      <c r="Q836" s="209"/>
      <c r="R836" s="209"/>
      <c r="S836" s="209"/>
      <c r="T836" s="209"/>
      <c r="U836" s="209"/>
      <c r="V836" s="209"/>
      <c r="W836" s="209"/>
      <c r="X836" s="209"/>
      <c r="Y836" s="209"/>
      <c r="Z836" s="209"/>
    </row>
    <row r="837" spans="1:26" ht="19.5" customHeight="1" x14ac:dyDescent="0.2">
      <c r="A837" s="209"/>
      <c r="B837" s="209"/>
      <c r="C837" s="220"/>
      <c r="D837" s="224"/>
      <c r="E837" s="209"/>
      <c r="F837" s="209"/>
      <c r="G837" s="209"/>
      <c r="H837" s="209"/>
      <c r="I837" s="209"/>
      <c r="J837" s="209"/>
      <c r="K837" s="209"/>
      <c r="L837" s="209"/>
      <c r="M837" s="209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</row>
    <row r="838" spans="1:26" ht="19.5" customHeight="1" x14ac:dyDescent="0.2">
      <c r="A838" s="209"/>
      <c r="B838" s="209"/>
      <c r="C838" s="220"/>
      <c r="D838" s="224"/>
      <c r="E838" s="209"/>
      <c r="F838" s="209"/>
      <c r="G838" s="209"/>
      <c r="H838" s="209"/>
      <c r="I838" s="209"/>
      <c r="J838" s="209"/>
      <c r="K838" s="209"/>
      <c r="L838" s="209"/>
      <c r="M838" s="209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9"/>
    </row>
    <row r="839" spans="1:26" ht="19.5" customHeight="1" x14ac:dyDescent="0.2">
      <c r="A839" s="209"/>
      <c r="B839" s="209"/>
      <c r="C839" s="220"/>
      <c r="D839" s="224"/>
      <c r="E839" s="209"/>
      <c r="F839" s="209"/>
      <c r="G839" s="209"/>
      <c r="H839" s="209"/>
      <c r="I839" s="209"/>
      <c r="J839" s="209"/>
      <c r="K839" s="209"/>
      <c r="L839" s="209"/>
      <c r="M839" s="209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9"/>
    </row>
    <row r="840" spans="1:26" ht="19.5" customHeight="1" x14ac:dyDescent="0.2">
      <c r="A840" s="209"/>
      <c r="B840" s="209"/>
      <c r="C840" s="220"/>
      <c r="D840" s="224"/>
      <c r="E840" s="209"/>
      <c r="F840" s="209"/>
      <c r="G840" s="209"/>
      <c r="H840" s="209"/>
      <c r="I840" s="209"/>
      <c r="J840" s="209"/>
      <c r="K840" s="209"/>
      <c r="L840" s="209"/>
      <c r="M840" s="209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9"/>
    </row>
    <row r="841" spans="1:26" ht="19.5" customHeight="1" x14ac:dyDescent="0.2">
      <c r="A841" s="209"/>
      <c r="B841" s="209"/>
      <c r="C841" s="220"/>
      <c r="D841" s="224"/>
      <c r="E841" s="209"/>
      <c r="F841" s="209"/>
      <c r="G841" s="209"/>
      <c r="H841" s="209"/>
      <c r="I841" s="209"/>
      <c r="J841" s="209"/>
      <c r="K841" s="209"/>
      <c r="L841" s="209"/>
      <c r="M841" s="209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9"/>
    </row>
    <row r="842" spans="1:26" ht="19.5" customHeight="1" x14ac:dyDescent="0.2">
      <c r="A842" s="209"/>
      <c r="B842" s="209"/>
      <c r="C842" s="220"/>
      <c r="D842" s="224"/>
      <c r="E842" s="209"/>
      <c r="F842" s="209"/>
      <c r="G842" s="209"/>
      <c r="H842" s="209"/>
      <c r="I842" s="209"/>
      <c r="J842" s="209"/>
      <c r="K842" s="209"/>
      <c r="L842" s="209"/>
      <c r="M842" s="209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9"/>
    </row>
    <row r="843" spans="1:26" ht="19.5" customHeight="1" x14ac:dyDescent="0.2">
      <c r="A843" s="209"/>
      <c r="B843" s="209"/>
      <c r="C843" s="220"/>
      <c r="D843" s="224"/>
      <c r="E843" s="209"/>
      <c r="F843" s="209"/>
      <c r="G843" s="209"/>
      <c r="H843" s="209"/>
      <c r="I843" s="209"/>
      <c r="J843" s="209"/>
      <c r="K843" s="209"/>
      <c r="L843" s="209"/>
      <c r="M843" s="209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9"/>
    </row>
    <row r="844" spans="1:26" ht="19.5" customHeight="1" x14ac:dyDescent="0.2">
      <c r="A844" s="209"/>
      <c r="B844" s="209"/>
      <c r="C844" s="220"/>
      <c r="D844" s="224"/>
      <c r="E844" s="209"/>
      <c r="F844" s="209"/>
      <c r="G844" s="209"/>
      <c r="H844" s="209"/>
      <c r="I844" s="209"/>
      <c r="J844" s="209"/>
      <c r="K844" s="209"/>
      <c r="L844" s="209"/>
      <c r="M844" s="209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9"/>
    </row>
    <row r="845" spans="1:26" ht="19.5" customHeight="1" x14ac:dyDescent="0.2">
      <c r="A845" s="209"/>
      <c r="B845" s="209"/>
      <c r="C845" s="220"/>
      <c r="D845" s="224"/>
      <c r="E845" s="209"/>
      <c r="F845" s="209"/>
      <c r="G845" s="209"/>
      <c r="H845" s="209"/>
      <c r="I845" s="209"/>
      <c r="J845" s="209"/>
      <c r="K845" s="209"/>
      <c r="L845" s="209"/>
      <c r="M845" s="209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9"/>
    </row>
    <row r="846" spans="1:26" ht="19.5" customHeight="1" x14ac:dyDescent="0.2">
      <c r="A846" s="209"/>
      <c r="B846" s="209"/>
      <c r="C846" s="220"/>
      <c r="D846" s="224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</row>
    <row r="847" spans="1:26" ht="19.5" customHeight="1" x14ac:dyDescent="0.2">
      <c r="A847" s="209"/>
      <c r="B847" s="209"/>
      <c r="C847" s="220"/>
      <c r="D847" s="224"/>
      <c r="E847" s="209"/>
      <c r="F847" s="209"/>
      <c r="G847" s="209"/>
      <c r="H847" s="209"/>
      <c r="I847" s="209"/>
      <c r="J847" s="209"/>
      <c r="K847" s="209"/>
      <c r="L847" s="209"/>
      <c r="M847" s="209"/>
      <c r="N847" s="209"/>
      <c r="O847" s="209"/>
      <c r="P847" s="209"/>
      <c r="Q847" s="209"/>
      <c r="R847" s="209"/>
      <c r="S847" s="209"/>
      <c r="T847" s="209"/>
      <c r="U847" s="209"/>
      <c r="V847" s="209"/>
      <c r="W847" s="209"/>
      <c r="X847" s="209"/>
      <c r="Y847" s="209"/>
      <c r="Z847" s="209"/>
    </row>
    <row r="848" spans="1:26" ht="19.5" customHeight="1" x14ac:dyDescent="0.2">
      <c r="A848" s="209"/>
      <c r="B848" s="209"/>
      <c r="C848" s="220"/>
      <c r="D848" s="224"/>
      <c r="E848" s="209"/>
      <c r="F848" s="209"/>
      <c r="G848" s="209"/>
      <c r="H848" s="209"/>
      <c r="I848" s="209"/>
      <c r="J848" s="209"/>
      <c r="K848" s="209"/>
      <c r="L848" s="209"/>
      <c r="M848" s="209"/>
      <c r="N848" s="209"/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9"/>
    </row>
    <row r="849" spans="1:26" ht="19.5" customHeight="1" x14ac:dyDescent="0.2">
      <c r="A849" s="209"/>
      <c r="B849" s="209"/>
      <c r="C849" s="220"/>
      <c r="D849" s="224"/>
      <c r="E849" s="209"/>
      <c r="F849" s="209"/>
      <c r="G849" s="209"/>
      <c r="H849" s="209"/>
      <c r="I849" s="209"/>
      <c r="J849" s="209"/>
      <c r="K849" s="209"/>
      <c r="L849" s="209"/>
      <c r="M849" s="209"/>
      <c r="N849" s="209"/>
      <c r="O849" s="209"/>
      <c r="P849" s="209"/>
      <c r="Q849" s="209"/>
      <c r="R849" s="209"/>
      <c r="S849" s="209"/>
      <c r="T849" s="209"/>
      <c r="U849" s="209"/>
      <c r="V849" s="209"/>
      <c r="W849" s="209"/>
      <c r="X849" s="209"/>
      <c r="Y849" s="209"/>
      <c r="Z849" s="209"/>
    </row>
    <row r="850" spans="1:26" ht="19.5" customHeight="1" x14ac:dyDescent="0.2">
      <c r="A850" s="209"/>
      <c r="B850" s="209"/>
      <c r="C850" s="220"/>
      <c r="D850" s="224"/>
      <c r="E850" s="209"/>
      <c r="F850" s="209"/>
      <c r="G850" s="209"/>
      <c r="H850" s="209"/>
      <c r="I850" s="209"/>
      <c r="J850" s="209"/>
      <c r="K850" s="209"/>
      <c r="L850" s="209"/>
      <c r="M850" s="209"/>
      <c r="N850" s="209"/>
      <c r="O850" s="209"/>
      <c r="P850" s="209"/>
      <c r="Q850" s="209"/>
      <c r="R850" s="209"/>
      <c r="S850" s="209"/>
      <c r="T850" s="209"/>
      <c r="U850" s="209"/>
      <c r="V850" s="209"/>
      <c r="W850" s="209"/>
      <c r="X850" s="209"/>
      <c r="Y850" s="209"/>
      <c r="Z850" s="209"/>
    </row>
    <row r="851" spans="1:26" ht="19.5" customHeight="1" x14ac:dyDescent="0.2">
      <c r="A851" s="209"/>
      <c r="B851" s="209"/>
      <c r="C851" s="220"/>
      <c r="D851" s="224"/>
      <c r="E851" s="209"/>
      <c r="F851" s="209"/>
      <c r="G851" s="209"/>
      <c r="H851" s="209"/>
      <c r="I851" s="209"/>
      <c r="J851" s="209"/>
      <c r="K851" s="209"/>
      <c r="L851" s="209"/>
      <c r="M851" s="209"/>
      <c r="N851" s="209"/>
      <c r="O851" s="209"/>
      <c r="P851" s="209"/>
      <c r="Q851" s="209"/>
      <c r="R851" s="209"/>
      <c r="S851" s="209"/>
      <c r="T851" s="209"/>
      <c r="U851" s="209"/>
      <c r="V851" s="209"/>
      <c r="W851" s="209"/>
      <c r="X851" s="209"/>
      <c r="Y851" s="209"/>
      <c r="Z851" s="209"/>
    </row>
    <row r="852" spans="1:26" ht="19.5" customHeight="1" x14ac:dyDescent="0.2">
      <c r="A852" s="209"/>
      <c r="B852" s="209"/>
      <c r="C852" s="220"/>
      <c r="D852" s="224"/>
      <c r="E852" s="209"/>
      <c r="F852" s="209"/>
      <c r="G852" s="209"/>
      <c r="H852" s="209"/>
      <c r="I852" s="209"/>
      <c r="J852" s="209"/>
      <c r="K852" s="209"/>
      <c r="L852" s="209"/>
      <c r="M852" s="209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9"/>
    </row>
    <row r="853" spans="1:26" ht="19.5" customHeight="1" x14ac:dyDescent="0.2">
      <c r="A853" s="209"/>
      <c r="B853" s="209"/>
      <c r="C853" s="220"/>
      <c r="D853" s="224"/>
      <c r="E853" s="209"/>
      <c r="F853" s="209"/>
      <c r="G853" s="209"/>
      <c r="H853" s="209"/>
      <c r="I853" s="209"/>
      <c r="J853" s="209"/>
      <c r="K853" s="209"/>
      <c r="L853" s="209"/>
      <c r="M853" s="209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9"/>
    </row>
    <row r="854" spans="1:26" ht="19.5" customHeight="1" x14ac:dyDescent="0.2">
      <c r="A854" s="209"/>
      <c r="B854" s="209"/>
      <c r="C854" s="220"/>
      <c r="D854" s="224"/>
      <c r="E854" s="209"/>
      <c r="F854" s="209"/>
      <c r="G854" s="209"/>
      <c r="H854" s="209"/>
      <c r="I854" s="209"/>
      <c r="J854" s="209"/>
      <c r="K854" s="209"/>
      <c r="L854" s="209"/>
      <c r="M854" s="209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9"/>
    </row>
    <row r="855" spans="1:26" ht="19.5" customHeight="1" x14ac:dyDescent="0.2">
      <c r="A855" s="209"/>
      <c r="B855" s="209"/>
      <c r="C855" s="220"/>
      <c r="D855" s="224"/>
      <c r="E855" s="209"/>
      <c r="F855" s="209"/>
      <c r="G855" s="209"/>
      <c r="H855" s="209"/>
      <c r="I855" s="209"/>
      <c r="J855" s="209"/>
      <c r="K855" s="209"/>
      <c r="L855" s="209"/>
      <c r="M855" s="209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9"/>
    </row>
    <row r="856" spans="1:26" ht="19.5" customHeight="1" x14ac:dyDescent="0.2">
      <c r="A856" s="209"/>
      <c r="B856" s="209"/>
      <c r="C856" s="220"/>
      <c r="D856" s="224"/>
      <c r="E856" s="209"/>
      <c r="F856" s="209"/>
      <c r="G856" s="209"/>
      <c r="H856" s="209"/>
      <c r="I856" s="209"/>
      <c r="J856" s="209"/>
      <c r="K856" s="209"/>
      <c r="L856" s="209"/>
      <c r="M856" s="209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9"/>
    </row>
    <row r="857" spans="1:26" ht="19.5" customHeight="1" x14ac:dyDescent="0.2">
      <c r="A857" s="209"/>
      <c r="B857" s="209"/>
      <c r="C857" s="220"/>
      <c r="D857" s="224"/>
      <c r="E857" s="209"/>
      <c r="F857" s="209"/>
      <c r="G857" s="209"/>
      <c r="H857" s="209"/>
      <c r="I857" s="209"/>
      <c r="J857" s="209"/>
      <c r="K857" s="209"/>
      <c r="L857" s="209"/>
      <c r="M857" s="209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9"/>
    </row>
    <row r="858" spans="1:26" ht="19.5" customHeight="1" x14ac:dyDescent="0.2">
      <c r="A858" s="209"/>
      <c r="B858" s="209"/>
      <c r="C858" s="220"/>
      <c r="D858" s="224"/>
      <c r="E858" s="209"/>
      <c r="F858" s="209"/>
      <c r="G858" s="209"/>
      <c r="H858" s="209"/>
      <c r="I858" s="209"/>
      <c r="J858" s="209"/>
      <c r="K858" s="209"/>
      <c r="L858" s="209"/>
      <c r="M858" s="209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9"/>
    </row>
    <row r="859" spans="1:26" ht="19.5" customHeight="1" x14ac:dyDescent="0.2">
      <c r="A859" s="209"/>
      <c r="B859" s="209"/>
      <c r="C859" s="220"/>
      <c r="D859" s="224"/>
      <c r="E859" s="209"/>
      <c r="F859" s="209"/>
      <c r="G859" s="209"/>
      <c r="H859" s="209"/>
      <c r="I859" s="209"/>
      <c r="J859" s="209"/>
      <c r="K859" s="209"/>
      <c r="L859" s="209"/>
      <c r="M859" s="209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9"/>
    </row>
    <row r="860" spans="1:26" ht="19.5" customHeight="1" x14ac:dyDescent="0.2">
      <c r="A860" s="209"/>
      <c r="B860" s="209"/>
      <c r="C860" s="220"/>
      <c r="D860" s="224"/>
      <c r="E860" s="209"/>
      <c r="F860" s="209"/>
      <c r="G860" s="209"/>
      <c r="H860" s="209"/>
      <c r="I860" s="209"/>
      <c r="J860" s="209"/>
      <c r="K860" s="209"/>
      <c r="L860" s="209"/>
      <c r="M860" s="209"/>
      <c r="N860" s="209"/>
      <c r="O860" s="209"/>
      <c r="P860" s="209"/>
      <c r="Q860" s="209"/>
      <c r="R860" s="209"/>
      <c r="S860" s="209"/>
      <c r="T860" s="209"/>
      <c r="U860" s="209"/>
      <c r="V860" s="209"/>
      <c r="W860" s="209"/>
      <c r="X860" s="209"/>
      <c r="Y860" s="209"/>
      <c r="Z860" s="209"/>
    </row>
    <row r="861" spans="1:26" ht="19.5" customHeight="1" x14ac:dyDescent="0.2">
      <c r="A861" s="209"/>
      <c r="B861" s="209"/>
      <c r="C861" s="220"/>
      <c r="D861" s="224"/>
      <c r="E861" s="209"/>
      <c r="F861" s="209"/>
      <c r="G861" s="209"/>
      <c r="H861" s="209"/>
      <c r="I861" s="209"/>
      <c r="J861" s="209"/>
      <c r="K861" s="209"/>
      <c r="L861" s="209"/>
      <c r="M861" s="209"/>
      <c r="N861" s="209"/>
      <c r="O861" s="209"/>
      <c r="P861" s="209"/>
      <c r="Q861" s="209"/>
      <c r="R861" s="209"/>
      <c r="S861" s="209"/>
      <c r="T861" s="209"/>
      <c r="U861" s="209"/>
      <c r="V861" s="209"/>
      <c r="W861" s="209"/>
      <c r="X861" s="209"/>
      <c r="Y861" s="209"/>
      <c r="Z861" s="209"/>
    </row>
    <row r="862" spans="1:26" ht="19.5" customHeight="1" x14ac:dyDescent="0.2">
      <c r="A862" s="209"/>
      <c r="B862" s="209"/>
      <c r="C862" s="220"/>
      <c r="D862" s="224"/>
      <c r="E862" s="209"/>
      <c r="F862" s="209"/>
      <c r="G862" s="209"/>
      <c r="H862" s="209"/>
      <c r="I862" s="209"/>
      <c r="J862" s="209"/>
      <c r="K862" s="209"/>
      <c r="L862" s="209"/>
      <c r="M862" s="209"/>
      <c r="N862" s="209"/>
      <c r="O862" s="209"/>
      <c r="P862" s="209"/>
      <c r="Q862" s="209"/>
      <c r="R862" s="209"/>
      <c r="S862" s="209"/>
      <c r="T862" s="209"/>
      <c r="U862" s="209"/>
      <c r="V862" s="209"/>
      <c r="W862" s="209"/>
      <c r="X862" s="209"/>
      <c r="Y862" s="209"/>
      <c r="Z862" s="209"/>
    </row>
    <row r="863" spans="1:26" ht="19.5" customHeight="1" x14ac:dyDescent="0.2">
      <c r="A863" s="209"/>
      <c r="B863" s="209"/>
      <c r="C863" s="220"/>
      <c r="D863" s="224"/>
      <c r="E863" s="209"/>
      <c r="F863" s="209"/>
      <c r="G863" s="209"/>
      <c r="H863" s="209"/>
      <c r="I863" s="209"/>
      <c r="J863" s="209"/>
      <c r="K863" s="209"/>
      <c r="L863" s="209"/>
      <c r="M863" s="209"/>
      <c r="N863" s="209"/>
      <c r="O863" s="209"/>
      <c r="P863" s="209"/>
      <c r="Q863" s="209"/>
      <c r="R863" s="209"/>
      <c r="S863" s="209"/>
      <c r="T863" s="209"/>
      <c r="U863" s="209"/>
      <c r="V863" s="209"/>
      <c r="W863" s="209"/>
      <c r="X863" s="209"/>
      <c r="Y863" s="209"/>
      <c r="Z863" s="209"/>
    </row>
    <row r="864" spans="1:26" ht="19.5" customHeight="1" x14ac:dyDescent="0.2">
      <c r="A864" s="209"/>
      <c r="B864" s="209"/>
      <c r="C864" s="220"/>
      <c r="D864" s="224"/>
      <c r="E864" s="209"/>
      <c r="F864" s="209"/>
      <c r="G864" s="209"/>
      <c r="H864" s="209"/>
      <c r="I864" s="209"/>
      <c r="J864" s="209"/>
      <c r="K864" s="209"/>
      <c r="L864" s="209"/>
      <c r="M864" s="209"/>
      <c r="N864" s="209"/>
      <c r="O864" s="209"/>
      <c r="P864" s="209"/>
      <c r="Q864" s="209"/>
      <c r="R864" s="209"/>
      <c r="S864" s="209"/>
      <c r="T864" s="209"/>
      <c r="U864" s="209"/>
      <c r="V864" s="209"/>
      <c r="W864" s="209"/>
      <c r="X864" s="209"/>
      <c r="Y864" s="209"/>
      <c r="Z864" s="209"/>
    </row>
    <row r="865" spans="1:26" ht="19.5" customHeight="1" x14ac:dyDescent="0.2">
      <c r="A865" s="209"/>
      <c r="B865" s="209"/>
      <c r="C865" s="220"/>
      <c r="D865" s="224"/>
      <c r="E865" s="209"/>
      <c r="F865" s="209"/>
      <c r="G865" s="209"/>
      <c r="H865" s="209"/>
      <c r="I865" s="209"/>
      <c r="J865" s="209"/>
      <c r="K865" s="209"/>
      <c r="L865" s="209"/>
      <c r="M865" s="209"/>
      <c r="N865" s="209"/>
      <c r="O865" s="209"/>
      <c r="P865" s="209"/>
      <c r="Q865" s="209"/>
      <c r="R865" s="209"/>
      <c r="S865" s="209"/>
      <c r="T865" s="209"/>
      <c r="U865" s="209"/>
      <c r="V865" s="209"/>
      <c r="W865" s="209"/>
      <c r="X865" s="209"/>
      <c r="Y865" s="209"/>
      <c r="Z865" s="209"/>
    </row>
    <row r="866" spans="1:26" ht="19.5" customHeight="1" x14ac:dyDescent="0.2">
      <c r="A866" s="209"/>
      <c r="B866" s="209"/>
      <c r="C866" s="220"/>
      <c r="D866" s="224"/>
      <c r="E866" s="209"/>
      <c r="F866" s="209"/>
      <c r="G866" s="209"/>
      <c r="H866" s="209"/>
      <c r="I866" s="209"/>
      <c r="J866" s="209"/>
      <c r="K866" s="209"/>
      <c r="L866" s="209"/>
      <c r="M866" s="209"/>
      <c r="N866" s="209"/>
      <c r="O866" s="209"/>
      <c r="P866" s="209"/>
      <c r="Q866" s="209"/>
      <c r="R866" s="209"/>
      <c r="S866" s="209"/>
      <c r="T866" s="209"/>
      <c r="U866" s="209"/>
      <c r="V866" s="209"/>
      <c r="W866" s="209"/>
      <c r="X866" s="209"/>
      <c r="Y866" s="209"/>
      <c r="Z866" s="209"/>
    </row>
    <row r="867" spans="1:26" ht="19.5" customHeight="1" x14ac:dyDescent="0.2">
      <c r="A867" s="209"/>
      <c r="B867" s="209"/>
      <c r="C867" s="220"/>
      <c r="D867" s="224"/>
      <c r="E867" s="209"/>
      <c r="F867" s="209"/>
      <c r="G867" s="209"/>
      <c r="H867" s="209"/>
      <c r="I867" s="209"/>
      <c r="J867" s="209"/>
      <c r="K867" s="209"/>
      <c r="L867" s="209"/>
      <c r="M867" s="209"/>
      <c r="N867" s="209"/>
      <c r="O867" s="209"/>
      <c r="P867" s="209"/>
      <c r="Q867" s="209"/>
      <c r="R867" s="209"/>
      <c r="S867" s="209"/>
      <c r="T867" s="209"/>
      <c r="U867" s="209"/>
      <c r="V867" s="209"/>
      <c r="W867" s="209"/>
      <c r="X867" s="209"/>
      <c r="Y867" s="209"/>
      <c r="Z867" s="209"/>
    </row>
    <row r="868" spans="1:26" ht="19.5" customHeight="1" x14ac:dyDescent="0.2">
      <c r="A868" s="209"/>
      <c r="B868" s="209"/>
      <c r="C868" s="220"/>
      <c r="D868" s="224"/>
      <c r="E868" s="209"/>
      <c r="F868" s="209"/>
      <c r="G868" s="209"/>
      <c r="H868" s="209"/>
      <c r="I868" s="209"/>
      <c r="J868" s="209"/>
      <c r="K868" s="209"/>
      <c r="L868" s="209"/>
      <c r="M868" s="209"/>
      <c r="N868" s="209"/>
      <c r="O868" s="209"/>
      <c r="P868" s="209"/>
      <c r="Q868" s="209"/>
      <c r="R868" s="209"/>
      <c r="S868" s="209"/>
      <c r="T868" s="209"/>
      <c r="U868" s="209"/>
      <c r="V868" s="209"/>
      <c r="W868" s="209"/>
      <c r="X868" s="209"/>
      <c r="Y868" s="209"/>
      <c r="Z868" s="209"/>
    </row>
    <row r="869" spans="1:26" ht="19.5" customHeight="1" x14ac:dyDescent="0.2">
      <c r="A869" s="209"/>
      <c r="B869" s="209"/>
      <c r="C869" s="220"/>
      <c r="D869" s="224"/>
      <c r="E869" s="209"/>
      <c r="F869" s="209"/>
      <c r="G869" s="209"/>
      <c r="H869" s="209"/>
      <c r="I869" s="209"/>
      <c r="J869" s="209"/>
      <c r="K869" s="209"/>
      <c r="L869" s="209"/>
      <c r="M869" s="209"/>
      <c r="N869" s="209"/>
      <c r="O869" s="209"/>
      <c r="P869" s="209"/>
      <c r="Q869" s="209"/>
      <c r="R869" s="209"/>
      <c r="S869" s="209"/>
      <c r="T869" s="209"/>
      <c r="U869" s="209"/>
      <c r="V869" s="209"/>
      <c r="W869" s="209"/>
      <c r="X869" s="209"/>
      <c r="Y869" s="209"/>
      <c r="Z869" s="209"/>
    </row>
    <row r="870" spans="1:26" ht="19.5" customHeight="1" x14ac:dyDescent="0.2">
      <c r="A870" s="209"/>
      <c r="B870" s="209"/>
      <c r="C870" s="220"/>
      <c r="D870" s="224"/>
      <c r="E870" s="209"/>
      <c r="F870" s="209"/>
      <c r="G870" s="209"/>
      <c r="H870" s="209"/>
      <c r="I870" s="209"/>
      <c r="J870" s="209"/>
      <c r="K870" s="209"/>
      <c r="L870" s="209"/>
      <c r="M870" s="209"/>
      <c r="N870" s="209"/>
      <c r="O870" s="209"/>
      <c r="P870" s="209"/>
      <c r="Q870" s="209"/>
      <c r="R870" s="209"/>
      <c r="S870" s="209"/>
      <c r="T870" s="209"/>
      <c r="U870" s="209"/>
      <c r="V870" s="209"/>
      <c r="W870" s="209"/>
      <c r="X870" s="209"/>
      <c r="Y870" s="209"/>
      <c r="Z870" s="209"/>
    </row>
    <row r="871" spans="1:26" ht="19.5" customHeight="1" x14ac:dyDescent="0.2">
      <c r="A871" s="209"/>
      <c r="B871" s="209"/>
      <c r="C871" s="220"/>
      <c r="D871" s="224"/>
      <c r="E871" s="209"/>
      <c r="F871" s="209"/>
      <c r="G871" s="209"/>
      <c r="H871" s="209"/>
      <c r="I871" s="209"/>
      <c r="J871" s="209"/>
      <c r="K871" s="209"/>
      <c r="L871" s="209"/>
      <c r="M871" s="209"/>
      <c r="N871" s="209"/>
      <c r="O871" s="209"/>
      <c r="P871" s="209"/>
      <c r="Q871" s="209"/>
      <c r="R871" s="209"/>
      <c r="S871" s="209"/>
      <c r="T871" s="209"/>
      <c r="U871" s="209"/>
      <c r="V871" s="209"/>
      <c r="W871" s="209"/>
      <c r="X871" s="209"/>
      <c r="Y871" s="209"/>
      <c r="Z871" s="209"/>
    </row>
    <row r="872" spans="1:26" ht="19.5" customHeight="1" x14ac:dyDescent="0.2">
      <c r="A872" s="209"/>
      <c r="B872" s="209"/>
      <c r="C872" s="220"/>
      <c r="D872" s="224"/>
      <c r="E872" s="209"/>
      <c r="F872" s="209"/>
      <c r="G872" s="209"/>
      <c r="H872" s="209"/>
      <c r="I872" s="209"/>
      <c r="J872" s="209"/>
      <c r="K872" s="209"/>
      <c r="L872" s="209"/>
      <c r="M872" s="209"/>
      <c r="N872" s="209"/>
      <c r="O872" s="209"/>
      <c r="P872" s="209"/>
      <c r="Q872" s="209"/>
      <c r="R872" s="209"/>
      <c r="S872" s="209"/>
      <c r="T872" s="209"/>
      <c r="U872" s="209"/>
      <c r="V872" s="209"/>
      <c r="W872" s="209"/>
      <c r="X872" s="209"/>
      <c r="Y872" s="209"/>
      <c r="Z872" s="209"/>
    </row>
    <row r="873" spans="1:26" ht="19.5" customHeight="1" x14ac:dyDescent="0.2">
      <c r="A873" s="209"/>
      <c r="B873" s="209"/>
      <c r="C873" s="220"/>
      <c r="D873" s="224"/>
      <c r="E873" s="209"/>
      <c r="F873" s="209"/>
      <c r="G873" s="209"/>
      <c r="H873" s="209"/>
      <c r="I873" s="209"/>
      <c r="J873" s="209"/>
      <c r="K873" s="209"/>
      <c r="L873" s="209"/>
      <c r="M873" s="209"/>
      <c r="N873" s="209"/>
      <c r="O873" s="209"/>
      <c r="P873" s="209"/>
      <c r="Q873" s="209"/>
      <c r="R873" s="209"/>
      <c r="S873" s="209"/>
      <c r="T873" s="209"/>
      <c r="U873" s="209"/>
      <c r="V873" s="209"/>
      <c r="W873" s="209"/>
      <c r="X873" s="209"/>
      <c r="Y873" s="209"/>
      <c r="Z873" s="209"/>
    </row>
    <row r="874" spans="1:26" ht="19.5" customHeight="1" x14ac:dyDescent="0.2">
      <c r="A874" s="209"/>
      <c r="B874" s="209"/>
      <c r="C874" s="220"/>
      <c r="D874" s="224"/>
      <c r="E874" s="209"/>
      <c r="F874" s="209"/>
      <c r="G874" s="209"/>
      <c r="H874" s="209"/>
      <c r="I874" s="209"/>
      <c r="J874" s="209"/>
      <c r="K874" s="209"/>
      <c r="L874" s="209"/>
      <c r="M874" s="209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9"/>
    </row>
    <row r="875" spans="1:26" ht="19.5" customHeight="1" x14ac:dyDescent="0.2">
      <c r="A875" s="209"/>
      <c r="B875" s="209"/>
      <c r="C875" s="220"/>
      <c r="D875" s="224"/>
      <c r="E875" s="209"/>
      <c r="F875" s="209"/>
      <c r="G875" s="209"/>
      <c r="H875" s="209"/>
      <c r="I875" s="209"/>
      <c r="J875" s="209"/>
      <c r="K875" s="209"/>
      <c r="L875" s="209"/>
      <c r="M875" s="209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9"/>
    </row>
    <row r="876" spans="1:26" ht="19.5" customHeight="1" x14ac:dyDescent="0.2">
      <c r="A876" s="209"/>
      <c r="B876" s="209"/>
      <c r="C876" s="220"/>
      <c r="D876" s="224"/>
      <c r="E876" s="209"/>
      <c r="F876" s="209"/>
      <c r="G876" s="209"/>
      <c r="H876" s="209"/>
      <c r="I876" s="209"/>
      <c r="J876" s="209"/>
      <c r="K876" s="209"/>
      <c r="L876" s="209"/>
      <c r="M876" s="209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9"/>
    </row>
    <row r="877" spans="1:26" ht="19.5" customHeight="1" x14ac:dyDescent="0.2">
      <c r="A877" s="209"/>
      <c r="B877" s="209"/>
      <c r="C877" s="220"/>
      <c r="D877" s="224"/>
      <c r="E877" s="209"/>
      <c r="F877" s="209"/>
      <c r="G877" s="209"/>
      <c r="H877" s="209"/>
      <c r="I877" s="209"/>
      <c r="J877" s="209"/>
      <c r="K877" s="209"/>
      <c r="L877" s="209"/>
      <c r="M877" s="209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9"/>
    </row>
    <row r="878" spans="1:26" ht="19.5" customHeight="1" x14ac:dyDescent="0.2">
      <c r="A878" s="209"/>
      <c r="B878" s="209"/>
      <c r="C878" s="220"/>
      <c r="D878" s="224"/>
      <c r="E878" s="209"/>
      <c r="F878" s="209"/>
      <c r="G878" s="209"/>
      <c r="H878" s="209"/>
      <c r="I878" s="209"/>
      <c r="J878" s="209"/>
      <c r="K878" s="209"/>
      <c r="L878" s="209"/>
      <c r="M878" s="209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9"/>
    </row>
    <row r="879" spans="1:26" ht="19.5" customHeight="1" x14ac:dyDescent="0.2">
      <c r="A879" s="209"/>
      <c r="B879" s="209"/>
      <c r="C879" s="220"/>
      <c r="D879" s="224"/>
      <c r="E879" s="209"/>
      <c r="F879" s="209"/>
      <c r="G879" s="209"/>
      <c r="H879" s="209"/>
      <c r="I879" s="209"/>
      <c r="J879" s="209"/>
      <c r="K879" s="209"/>
      <c r="L879" s="209"/>
      <c r="M879" s="209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9"/>
    </row>
    <row r="880" spans="1:26" ht="19.5" customHeight="1" x14ac:dyDescent="0.2">
      <c r="A880" s="209"/>
      <c r="B880" s="209"/>
      <c r="C880" s="220"/>
      <c r="D880" s="224"/>
      <c r="E880" s="209"/>
      <c r="F880" s="209"/>
      <c r="G880" s="209"/>
      <c r="H880" s="209"/>
      <c r="I880" s="209"/>
      <c r="J880" s="209"/>
      <c r="K880" s="209"/>
      <c r="L880" s="209"/>
      <c r="M880" s="209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9"/>
    </row>
    <row r="881" spans="1:26" ht="19.5" customHeight="1" x14ac:dyDescent="0.2">
      <c r="A881" s="209"/>
      <c r="B881" s="209"/>
      <c r="C881" s="220"/>
      <c r="D881" s="224"/>
      <c r="E881" s="209"/>
      <c r="F881" s="209"/>
      <c r="G881" s="209"/>
      <c r="H881" s="209"/>
      <c r="I881" s="209"/>
      <c r="J881" s="209"/>
      <c r="K881" s="209"/>
      <c r="L881" s="209"/>
      <c r="M881" s="209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9"/>
    </row>
    <row r="882" spans="1:26" ht="19.5" customHeight="1" x14ac:dyDescent="0.2">
      <c r="A882" s="209"/>
      <c r="B882" s="209"/>
      <c r="C882" s="220"/>
      <c r="D882" s="224"/>
      <c r="E882" s="209"/>
      <c r="F882" s="209"/>
      <c r="G882" s="209"/>
      <c r="H882" s="209"/>
      <c r="I882" s="209"/>
      <c r="J882" s="209"/>
      <c r="K882" s="209"/>
      <c r="L882" s="209"/>
      <c r="M882" s="209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9"/>
    </row>
    <row r="883" spans="1:26" ht="19.5" customHeight="1" x14ac:dyDescent="0.2">
      <c r="A883" s="209"/>
      <c r="B883" s="209"/>
      <c r="C883" s="220"/>
      <c r="D883" s="224"/>
      <c r="E883" s="209"/>
      <c r="F883" s="209"/>
      <c r="G883" s="209"/>
      <c r="H883" s="209"/>
      <c r="I883" s="209"/>
      <c r="J883" s="209"/>
      <c r="K883" s="209"/>
      <c r="L883" s="209"/>
      <c r="M883" s="209"/>
      <c r="N883" s="209"/>
      <c r="O883" s="209"/>
      <c r="P883" s="209"/>
      <c r="Q883" s="209"/>
      <c r="R883" s="209"/>
      <c r="S883" s="209"/>
      <c r="T883" s="209"/>
      <c r="U883" s="209"/>
      <c r="V883" s="209"/>
      <c r="W883" s="209"/>
      <c r="X883" s="209"/>
      <c r="Y883" s="209"/>
      <c r="Z883" s="209"/>
    </row>
    <row r="884" spans="1:26" ht="19.5" customHeight="1" x14ac:dyDescent="0.2">
      <c r="A884" s="209"/>
      <c r="B884" s="209"/>
      <c r="C884" s="220"/>
      <c r="D884" s="224"/>
      <c r="E884" s="209"/>
      <c r="F884" s="209"/>
      <c r="G884" s="209"/>
      <c r="H884" s="209"/>
      <c r="I884" s="209"/>
      <c r="J884" s="209"/>
      <c r="K884" s="209"/>
      <c r="L884" s="209"/>
      <c r="M884" s="209"/>
      <c r="N884" s="209"/>
      <c r="O884" s="209"/>
      <c r="P884" s="209"/>
      <c r="Q884" s="209"/>
      <c r="R884" s="209"/>
      <c r="S884" s="209"/>
      <c r="T884" s="209"/>
      <c r="U884" s="209"/>
      <c r="V884" s="209"/>
      <c r="W884" s="209"/>
      <c r="X884" s="209"/>
      <c r="Y884" s="209"/>
      <c r="Z884" s="209"/>
    </row>
    <row r="885" spans="1:26" ht="19.5" customHeight="1" x14ac:dyDescent="0.2">
      <c r="A885" s="209"/>
      <c r="B885" s="209"/>
      <c r="C885" s="220"/>
      <c r="D885" s="224"/>
      <c r="E885" s="209"/>
      <c r="F885" s="209"/>
      <c r="G885" s="209"/>
      <c r="H885" s="209"/>
      <c r="I885" s="209"/>
      <c r="J885" s="209"/>
      <c r="K885" s="209"/>
      <c r="L885" s="209"/>
      <c r="M885" s="209"/>
      <c r="N885" s="209"/>
      <c r="O885" s="209"/>
      <c r="P885" s="209"/>
      <c r="Q885" s="209"/>
      <c r="R885" s="209"/>
      <c r="S885" s="209"/>
      <c r="T885" s="209"/>
      <c r="U885" s="209"/>
      <c r="V885" s="209"/>
      <c r="W885" s="209"/>
      <c r="X885" s="209"/>
      <c r="Y885" s="209"/>
      <c r="Z885" s="209"/>
    </row>
    <row r="886" spans="1:26" ht="19.5" customHeight="1" x14ac:dyDescent="0.2">
      <c r="A886" s="209"/>
      <c r="B886" s="209"/>
      <c r="C886" s="220"/>
      <c r="D886" s="224"/>
      <c r="E886" s="209"/>
      <c r="F886" s="209"/>
      <c r="G886" s="209"/>
      <c r="H886" s="209"/>
      <c r="I886" s="209"/>
      <c r="J886" s="209"/>
      <c r="K886" s="209"/>
      <c r="L886" s="209"/>
      <c r="M886" s="209"/>
      <c r="N886" s="209"/>
      <c r="O886" s="209"/>
      <c r="P886" s="209"/>
      <c r="Q886" s="209"/>
      <c r="R886" s="209"/>
      <c r="S886" s="209"/>
      <c r="T886" s="209"/>
      <c r="U886" s="209"/>
      <c r="V886" s="209"/>
      <c r="W886" s="209"/>
      <c r="X886" s="209"/>
      <c r="Y886" s="209"/>
      <c r="Z886" s="209"/>
    </row>
    <row r="887" spans="1:26" ht="19.5" customHeight="1" x14ac:dyDescent="0.2">
      <c r="A887" s="209"/>
      <c r="B887" s="209"/>
      <c r="C887" s="220"/>
      <c r="D887" s="224"/>
      <c r="E887" s="209"/>
      <c r="F887" s="209"/>
      <c r="G887" s="209"/>
      <c r="H887" s="209"/>
      <c r="I887" s="209"/>
      <c r="J887" s="209"/>
      <c r="K887" s="209"/>
      <c r="L887" s="209"/>
      <c r="M887" s="209"/>
      <c r="N887" s="209"/>
      <c r="O887" s="209"/>
      <c r="P887" s="209"/>
      <c r="Q887" s="209"/>
      <c r="R887" s="209"/>
      <c r="S887" s="209"/>
      <c r="T887" s="209"/>
      <c r="U887" s="209"/>
      <c r="V887" s="209"/>
      <c r="W887" s="209"/>
      <c r="X887" s="209"/>
      <c r="Y887" s="209"/>
      <c r="Z887" s="209"/>
    </row>
    <row r="888" spans="1:26" ht="19.5" customHeight="1" x14ac:dyDescent="0.2">
      <c r="A888" s="209"/>
      <c r="B888" s="209"/>
      <c r="C888" s="220"/>
      <c r="D888" s="224"/>
      <c r="E888" s="209"/>
      <c r="F888" s="209"/>
      <c r="G888" s="209"/>
      <c r="H888" s="209"/>
      <c r="I888" s="209"/>
      <c r="J888" s="209"/>
      <c r="K888" s="209"/>
      <c r="L888" s="209"/>
      <c r="M888" s="209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9"/>
    </row>
    <row r="889" spans="1:26" ht="19.5" customHeight="1" x14ac:dyDescent="0.2">
      <c r="A889" s="209"/>
      <c r="B889" s="209"/>
      <c r="C889" s="220"/>
      <c r="D889" s="224"/>
      <c r="E889" s="209"/>
      <c r="F889" s="209"/>
      <c r="G889" s="209"/>
      <c r="H889" s="209"/>
      <c r="I889" s="209"/>
      <c r="J889" s="209"/>
      <c r="K889" s="209"/>
      <c r="L889" s="209"/>
      <c r="M889" s="209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9"/>
    </row>
    <row r="890" spans="1:26" ht="19.5" customHeight="1" x14ac:dyDescent="0.2">
      <c r="A890" s="209"/>
      <c r="B890" s="209"/>
      <c r="C890" s="220"/>
      <c r="D890" s="224"/>
      <c r="E890" s="209"/>
      <c r="F890" s="209"/>
      <c r="G890" s="209"/>
      <c r="H890" s="209"/>
      <c r="I890" s="209"/>
      <c r="J890" s="209"/>
      <c r="K890" s="209"/>
      <c r="L890" s="209"/>
      <c r="M890" s="209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9"/>
    </row>
    <row r="891" spans="1:26" ht="19.5" customHeight="1" x14ac:dyDescent="0.2">
      <c r="A891" s="209"/>
      <c r="B891" s="209"/>
      <c r="C891" s="220"/>
      <c r="D891" s="224"/>
      <c r="E891" s="209"/>
      <c r="F891" s="209"/>
      <c r="G891" s="209"/>
      <c r="H891" s="209"/>
      <c r="I891" s="209"/>
      <c r="J891" s="209"/>
      <c r="K891" s="209"/>
      <c r="L891" s="209"/>
      <c r="M891" s="209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9"/>
    </row>
    <row r="892" spans="1:26" ht="19.5" customHeight="1" x14ac:dyDescent="0.2">
      <c r="A892" s="209"/>
      <c r="B892" s="209"/>
      <c r="C892" s="220"/>
      <c r="D892" s="224"/>
      <c r="E892" s="209"/>
      <c r="F892" s="209"/>
      <c r="G892" s="209"/>
      <c r="H892" s="209"/>
      <c r="I892" s="209"/>
      <c r="J892" s="209"/>
      <c r="K892" s="209"/>
      <c r="L892" s="209"/>
      <c r="M892" s="209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9"/>
    </row>
    <row r="893" spans="1:26" ht="19.5" customHeight="1" x14ac:dyDescent="0.2">
      <c r="A893" s="209"/>
      <c r="B893" s="209"/>
      <c r="C893" s="220"/>
      <c r="D893" s="224"/>
      <c r="E893" s="209"/>
      <c r="F893" s="209"/>
      <c r="G893" s="209"/>
      <c r="H893" s="209"/>
      <c r="I893" s="209"/>
      <c r="J893" s="209"/>
      <c r="K893" s="209"/>
      <c r="L893" s="209"/>
      <c r="M893" s="209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9"/>
    </row>
    <row r="894" spans="1:26" ht="19.5" customHeight="1" x14ac:dyDescent="0.2">
      <c r="A894" s="209"/>
      <c r="B894" s="209"/>
      <c r="C894" s="220"/>
      <c r="D894" s="224"/>
      <c r="E894" s="209"/>
      <c r="F894" s="209"/>
      <c r="G894" s="209"/>
      <c r="H894" s="209"/>
      <c r="I894" s="209"/>
      <c r="J894" s="209"/>
      <c r="K894" s="209"/>
      <c r="L894" s="209"/>
      <c r="M894" s="209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9"/>
    </row>
    <row r="895" spans="1:26" ht="19.5" customHeight="1" x14ac:dyDescent="0.2">
      <c r="A895" s="209"/>
      <c r="B895" s="209"/>
      <c r="C895" s="220"/>
      <c r="D895" s="224"/>
      <c r="E895" s="209"/>
      <c r="F895" s="209"/>
      <c r="G895" s="209"/>
      <c r="H895" s="209"/>
      <c r="I895" s="209"/>
      <c r="J895" s="209"/>
      <c r="K895" s="209"/>
      <c r="L895" s="209"/>
      <c r="M895" s="209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9"/>
    </row>
    <row r="896" spans="1:26" ht="19.5" customHeight="1" x14ac:dyDescent="0.2">
      <c r="A896" s="209"/>
      <c r="B896" s="209"/>
      <c r="C896" s="220"/>
      <c r="D896" s="224"/>
      <c r="E896" s="209"/>
      <c r="F896" s="209"/>
      <c r="G896" s="209"/>
      <c r="H896" s="209"/>
      <c r="I896" s="209"/>
      <c r="J896" s="209"/>
      <c r="K896" s="209"/>
      <c r="L896" s="209"/>
      <c r="M896" s="209"/>
      <c r="N896" s="209"/>
      <c r="O896" s="209"/>
      <c r="P896" s="209"/>
      <c r="Q896" s="209"/>
      <c r="R896" s="209"/>
      <c r="S896" s="209"/>
      <c r="T896" s="209"/>
      <c r="U896" s="209"/>
      <c r="V896" s="209"/>
      <c r="W896" s="209"/>
      <c r="X896" s="209"/>
      <c r="Y896" s="209"/>
      <c r="Z896" s="209"/>
    </row>
    <row r="897" spans="1:26" ht="19.5" customHeight="1" x14ac:dyDescent="0.2">
      <c r="A897" s="209"/>
      <c r="B897" s="209"/>
      <c r="C897" s="220"/>
      <c r="D897" s="224"/>
      <c r="E897" s="209"/>
      <c r="F897" s="209"/>
      <c r="G897" s="209"/>
      <c r="H897" s="209"/>
      <c r="I897" s="209"/>
      <c r="J897" s="209"/>
      <c r="K897" s="209"/>
      <c r="L897" s="209"/>
      <c r="M897" s="209"/>
      <c r="N897" s="209"/>
      <c r="O897" s="209"/>
      <c r="P897" s="209"/>
      <c r="Q897" s="209"/>
      <c r="R897" s="209"/>
      <c r="S897" s="209"/>
      <c r="T897" s="209"/>
      <c r="U897" s="209"/>
      <c r="V897" s="209"/>
      <c r="W897" s="209"/>
      <c r="X897" s="209"/>
      <c r="Y897" s="209"/>
      <c r="Z897" s="209"/>
    </row>
    <row r="898" spans="1:26" ht="19.5" customHeight="1" x14ac:dyDescent="0.2">
      <c r="A898" s="209"/>
      <c r="B898" s="209"/>
      <c r="C898" s="220"/>
      <c r="D898" s="224"/>
      <c r="E898" s="209"/>
      <c r="F898" s="209"/>
      <c r="G898" s="209"/>
      <c r="H898" s="209"/>
      <c r="I898" s="209"/>
      <c r="J898" s="209"/>
      <c r="K898" s="209"/>
      <c r="L898" s="209"/>
      <c r="M898" s="209"/>
      <c r="N898" s="209"/>
      <c r="O898" s="209"/>
      <c r="P898" s="209"/>
      <c r="Q898" s="209"/>
      <c r="R898" s="209"/>
      <c r="S898" s="209"/>
      <c r="T898" s="209"/>
      <c r="U898" s="209"/>
      <c r="V898" s="209"/>
      <c r="W898" s="209"/>
      <c r="X898" s="209"/>
      <c r="Y898" s="209"/>
      <c r="Z898" s="209"/>
    </row>
    <row r="899" spans="1:26" ht="19.5" customHeight="1" x14ac:dyDescent="0.2">
      <c r="A899" s="209"/>
      <c r="B899" s="209"/>
      <c r="C899" s="220"/>
      <c r="D899" s="224"/>
      <c r="E899" s="209"/>
      <c r="F899" s="209"/>
      <c r="G899" s="209"/>
      <c r="H899" s="209"/>
      <c r="I899" s="209"/>
      <c r="J899" s="209"/>
      <c r="K899" s="209"/>
      <c r="L899" s="209"/>
      <c r="M899" s="209"/>
      <c r="N899" s="209"/>
      <c r="O899" s="209"/>
      <c r="P899" s="209"/>
      <c r="Q899" s="209"/>
      <c r="R899" s="209"/>
      <c r="S899" s="209"/>
      <c r="T899" s="209"/>
      <c r="U899" s="209"/>
      <c r="V899" s="209"/>
      <c r="W899" s="209"/>
      <c r="X899" s="209"/>
      <c r="Y899" s="209"/>
      <c r="Z899" s="209"/>
    </row>
    <row r="900" spans="1:26" ht="19.5" customHeight="1" x14ac:dyDescent="0.2">
      <c r="A900" s="209"/>
      <c r="B900" s="209"/>
      <c r="C900" s="220"/>
      <c r="D900" s="224"/>
      <c r="E900" s="209"/>
      <c r="F900" s="209"/>
      <c r="G900" s="209"/>
      <c r="H900" s="209"/>
      <c r="I900" s="209"/>
      <c r="J900" s="209"/>
      <c r="K900" s="209"/>
      <c r="L900" s="209"/>
      <c r="M900" s="209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</row>
    <row r="901" spans="1:26" ht="19.5" customHeight="1" x14ac:dyDescent="0.2">
      <c r="A901" s="209"/>
      <c r="B901" s="209"/>
      <c r="C901" s="220"/>
      <c r="D901" s="224"/>
      <c r="E901" s="209"/>
      <c r="F901" s="209"/>
      <c r="G901" s="209"/>
      <c r="H901" s="209"/>
      <c r="I901" s="209"/>
      <c r="J901" s="209"/>
      <c r="K901" s="209"/>
      <c r="L901" s="209"/>
      <c r="M901" s="209"/>
      <c r="N901" s="209"/>
      <c r="O901" s="209"/>
      <c r="P901" s="209"/>
      <c r="Q901" s="209"/>
      <c r="R901" s="209"/>
      <c r="S901" s="209"/>
      <c r="T901" s="209"/>
      <c r="U901" s="209"/>
      <c r="V901" s="209"/>
      <c r="W901" s="209"/>
      <c r="X901" s="209"/>
      <c r="Y901" s="209"/>
      <c r="Z901" s="209"/>
    </row>
    <row r="902" spans="1:26" ht="19.5" customHeight="1" x14ac:dyDescent="0.2">
      <c r="A902" s="209"/>
      <c r="B902" s="209"/>
      <c r="C902" s="220"/>
      <c r="D902" s="224"/>
      <c r="E902" s="209"/>
      <c r="F902" s="209"/>
      <c r="G902" s="209"/>
      <c r="H902" s="209"/>
      <c r="I902" s="209"/>
      <c r="J902" s="209"/>
      <c r="K902" s="209"/>
      <c r="L902" s="209"/>
      <c r="M902" s="209"/>
      <c r="N902" s="209"/>
      <c r="O902" s="209"/>
      <c r="P902" s="209"/>
      <c r="Q902" s="209"/>
      <c r="R902" s="209"/>
      <c r="S902" s="209"/>
      <c r="T902" s="209"/>
      <c r="U902" s="209"/>
      <c r="V902" s="209"/>
      <c r="W902" s="209"/>
      <c r="X902" s="209"/>
      <c r="Y902" s="209"/>
      <c r="Z902" s="209"/>
    </row>
    <row r="903" spans="1:26" ht="19.5" customHeight="1" x14ac:dyDescent="0.2">
      <c r="A903" s="209"/>
      <c r="B903" s="209"/>
      <c r="C903" s="220"/>
      <c r="D903" s="224"/>
      <c r="E903" s="209"/>
      <c r="F903" s="209"/>
      <c r="G903" s="209"/>
      <c r="H903" s="209"/>
      <c r="I903" s="209"/>
      <c r="J903" s="209"/>
      <c r="K903" s="209"/>
      <c r="L903" s="209"/>
      <c r="M903" s="209"/>
      <c r="N903" s="209"/>
      <c r="O903" s="209"/>
      <c r="P903" s="209"/>
      <c r="Q903" s="209"/>
      <c r="R903" s="209"/>
      <c r="S903" s="209"/>
      <c r="T903" s="209"/>
      <c r="U903" s="209"/>
      <c r="V903" s="209"/>
      <c r="W903" s="209"/>
      <c r="X903" s="209"/>
      <c r="Y903" s="209"/>
      <c r="Z903" s="209"/>
    </row>
    <row r="904" spans="1:26" ht="19.5" customHeight="1" x14ac:dyDescent="0.2">
      <c r="A904" s="209"/>
      <c r="B904" s="209"/>
      <c r="C904" s="220"/>
      <c r="D904" s="224"/>
      <c r="E904" s="209"/>
      <c r="F904" s="209"/>
      <c r="G904" s="209"/>
      <c r="H904" s="209"/>
      <c r="I904" s="209"/>
      <c r="J904" s="209"/>
      <c r="K904" s="209"/>
      <c r="L904" s="209"/>
      <c r="M904" s="209"/>
      <c r="N904" s="209"/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9"/>
    </row>
    <row r="905" spans="1:26" ht="19.5" customHeight="1" x14ac:dyDescent="0.2">
      <c r="A905" s="209"/>
      <c r="B905" s="209"/>
      <c r="C905" s="220"/>
      <c r="D905" s="224"/>
      <c r="E905" s="209"/>
      <c r="F905" s="209"/>
      <c r="G905" s="209"/>
      <c r="H905" s="209"/>
      <c r="I905" s="209"/>
      <c r="J905" s="209"/>
      <c r="K905" s="209"/>
      <c r="L905" s="209"/>
      <c r="M905" s="209"/>
      <c r="N905" s="209"/>
      <c r="O905" s="209"/>
      <c r="P905" s="209"/>
      <c r="Q905" s="209"/>
      <c r="R905" s="209"/>
      <c r="S905" s="209"/>
      <c r="T905" s="209"/>
      <c r="U905" s="209"/>
      <c r="V905" s="209"/>
      <c r="W905" s="209"/>
      <c r="X905" s="209"/>
      <c r="Y905" s="209"/>
      <c r="Z905" s="209"/>
    </row>
    <row r="906" spans="1:26" ht="19.5" customHeight="1" x14ac:dyDescent="0.2">
      <c r="A906" s="209"/>
      <c r="B906" s="209"/>
      <c r="C906" s="220"/>
      <c r="D906" s="224"/>
      <c r="E906" s="209"/>
      <c r="F906" s="209"/>
      <c r="G906" s="209"/>
      <c r="H906" s="209"/>
      <c r="I906" s="209"/>
      <c r="J906" s="209"/>
      <c r="K906" s="209"/>
      <c r="L906" s="209"/>
      <c r="M906" s="209"/>
      <c r="N906" s="209"/>
      <c r="O906" s="209"/>
      <c r="P906" s="209"/>
      <c r="Q906" s="209"/>
      <c r="R906" s="209"/>
      <c r="S906" s="209"/>
      <c r="T906" s="209"/>
      <c r="U906" s="209"/>
      <c r="V906" s="209"/>
      <c r="W906" s="209"/>
      <c r="X906" s="209"/>
      <c r="Y906" s="209"/>
      <c r="Z906" s="209"/>
    </row>
    <row r="907" spans="1:26" ht="19.5" customHeight="1" x14ac:dyDescent="0.2">
      <c r="A907" s="209"/>
      <c r="B907" s="209"/>
      <c r="C907" s="220"/>
      <c r="D907" s="224"/>
      <c r="E907" s="209"/>
      <c r="F907" s="209"/>
      <c r="G907" s="209"/>
      <c r="H907" s="209"/>
      <c r="I907" s="209"/>
      <c r="J907" s="209"/>
      <c r="K907" s="209"/>
      <c r="L907" s="209"/>
      <c r="M907" s="209"/>
      <c r="N907" s="209"/>
      <c r="O907" s="209"/>
      <c r="P907" s="209"/>
      <c r="Q907" s="209"/>
      <c r="R907" s="209"/>
      <c r="S907" s="209"/>
      <c r="T907" s="209"/>
      <c r="U907" s="209"/>
      <c r="V907" s="209"/>
      <c r="W907" s="209"/>
      <c r="X907" s="209"/>
      <c r="Y907" s="209"/>
      <c r="Z907" s="209"/>
    </row>
    <row r="908" spans="1:26" ht="19.5" customHeight="1" x14ac:dyDescent="0.2">
      <c r="A908" s="209"/>
      <c r="B908" s="209"/>
      <c r="C908" s="220"/>
      <c r="D908" s="224"/>
      <c r="E908" s="209"/>
      <c r="F908" s="209"/>
      <c r="G908" s="209"/>
      <c r="H908" s="209"/>
      <c r="I908" s="209"/>
      <c r="J908" s="209"/>
      <c r="K908" s="209"/>
      <c r="L908" s="209"/>
      <c r="M908" s="209"/>
      <c r="N908" s="209"/>
      <c r="O908" s="209"/>
      <c r="P908" s="209"/>
      <c r="Q908" s="209"/>
      <c r="R908" s="209"/>
      <c r="S908" s="209"/>
      <c r="T908" s="209"/>
      <c r="U908" s="209"/>
      <c r="V908" s="209"/>
      <c r="W908" s="209"/>
      <c r="X908" s="209"/>
      <c r="Y908" s="209"/>
      <c r="Z908" s="209"/>
    </row>
    <row r="909" spans="1:26" ht="19.5" customHeight="1" x14ac:dyDescent="0.2">
      <c r="A909" s="209"/>
      <c r="B909" s="209"/>
      <c r="C909" s="220"/>
      <c r="D909" s="224"/>
      <c r="E909" s="209"/>
      <c r="F909" s="209"/>
      <c r="G909" s="209"/>
      <c r="H909" s="209"/>
      <c r="I909" s="209"/>
      <c r="J909" s="209"/>
      <c r="K909" s="209"/>
      <c r="L909" s="209"/>
      <c r="M909" s="209"/>
      <c r="N909" s="209"/>
      <c r="O909" s="209"/>
      <c r="P909" s="209"/>
      <c r="Q909" s="209"/>
      <c r="R909" s="209"/>
      <c r="S909" s="209"/>
      <c r="T909" s="209"/>
      <c r="U909" s="209"/>
      <c r="V909" s="209"/>
      <c r="W909" s="209"/>
      <c r="X909" s="209"/>
      <c r="Y909" s="209"/>
      <c r="Z909" s="209"/>
    </row>
    <row r="910" spans="1:26" ht="19.5" customHeight="1" x14ac:dyDescent="0.2">
      <c r="A910" s="209"/>
      <c r="B910" s="209"/>
      <c r="C910" s="220"/>
      <c r="D910" s="224"/>
      <c r="E910" s="209"/>
      <c r="F910" s="209"/>
      <c r="G910" s="209"/>
      <c r="H910" s="209"/>
      <c r="I910" s="209"/>
      <c r="J910" s="209"/>
      <c r="K910" s="209"/>
      <c r="L910" s="209"/>
      <c r="M910" s="209"/>
      <c r="N910" s="209"/>
      <c r="O910" s="209"/>
      <c r="P910" s="209"/>
      <c r="Q910" s="209"/>
      <c r="R910" s="209"/>
      <c r="S910" s="209"/>
      <c r="T910" s="209"/>
      <c r="U910" s="209"/>
      <c r="V910" s="209"/>
      <c r="W910" s="209"/>
      <c r="X910" s="209"/>
      <c r="Y910" s="209"/>
      <c r="Z910" s="209"/>
    </row>
    <row r="911" spans="1:26" ht="19.5" customHeight="1" x14ac:dyDescent="0.2">
      <c r="A911" s="209"/>
      <c r="B911" s="209"/>
      <c r="C911" s="220"/>
      <c r="D911" s="224"/>
      <c r="E911" s="209"/>
      <c r="F911" s="209"/>
      <c r="G911" s="209"/>
      <c r="H911" s="209"/>
      <c r="I911" s="209"/>
      <c r="J911" s="209"/>
      <c r="K911" s="209"/>
      <c r="L911" s="209"/>
      <c r="M911" s="209"/>
      <c r="N911" s="209"/>
      <c r="O911" s="209"/>
      <c r="P911" s="209"/>
      <c r="Q911" s="209"/>
      <c r="R911" s="209"/>
      <c r="S911" s="209"/>
      <c r="T911" s="209"/>
      <c r="U911" s="209"/>
      <c r="V911" s="209"/>
      <c r="W911" s="209"/>
      <c r="X911" s="209"/>
      <c r="Y911" s="209"/>
      <c r="Z911" s="209"/>
    </row>
    <row r="912" spans="1:26" ht="19.5" customHeight="1" x14ac:dyDescent="0.2">
      <c r="A912" s="209"/>
      <c r="B912" s="209"/>
      <c r="C912" s="220"/>
      <c r="D912" s="224"/>
      <c r="E912" s="209"/>
      <c r="F912" s="209"/>
      <c r="G912" s="209"/>
      <c r="H912" s="209"/>
      <c r="I912" s="209"/>
      <c r="J912" s="209"/>
      <c r="K912" s="209"/>
      <c r="L912" s="209"/>
      <c r="M912" s="209"/>
      <c r="N912" s="209"/>
      <c r="O912" s="209"/>
      <c r="P912" s="209"/>
      <c r="Q912" s="209"/>
      <c r="R912" s="209"/>
      <c r="S912" s="209"/>
      <c r="T912" s="209"/>
      <c r="U912" s="209"/>
      <c r="V912" s="209"/>
      <c r="W912" s="209"/>
      <c r="X912" s="209"/>
      <c r="Y912" s="209"/>
      <c r="Z912" s="209"/>
    </row>
    <row r="913" spans="1:26" ht="19.5" customHeight="1" x14ac:dyDescent="0.2">
      <c r="A913" s="209"/>
      <c r="B913" s="209"/>
      <c r="C913" s="220"/>
      <c r="D913" s="224"/>
      <c r="E913" s="209"/>
      <c r="F913" s="209"/>
      <c r="G913" s="209"/>
      <c r="H913" s="209"/>
      <c r="I913" s="209"/>
      <c r="J913" s="209"/>
      <c r="K913" s="209"/>
      <c r="L913" s="209"/>
      <c r="M913" s="209"/>
      <c r="N913" s="209"/>
      <c r="O913" s="209"/>
      <c r="P913" s="209"/>
      <c r="Q913" s="209"/>
      <c r="R913" s="209"/>
      <c r="S913" s="209"/>
      <c r="T913" s="209"/>
      <c r="U913" s="209"/>
      <c r="V913" s="209"/>
      <c r="W913" s="209"/>
      <c r="X913" s="209"/>
      <c r="Y913" s="209"/>
      <c r="Z913" s="209"/>
    </row>
    <row r="914" spans="1:26" ht="19.5" customHeight="1" x14ac:dyDescent="0.2">
      <c r="A914" s="209"/>
      <c r="B914" s="209"/>
      <c r="C914" s="220"/>
      <c r="D914" s="224"/>
      <c r="E914" s="209"/>
      <c r="F914" s="209"/>
      <c r="G914" s="209"/>
      <c r="H914" s="209"/>
      <c r="I914" s="209"/>
      <c r="J914" s="209"/>
      <c r="K914" s="209"/>
      <c r="L914" s="209"/>
      <c r="M914" s="209"/>
      <c r="N914" s="209"/>
      <c r="O914" s="209"/>
      <c r="P914" s="209"/>
      <c r="Q914" s="209"/>
      <c r="R914" s="209"/>
      <c r="S914" s="209"/>
      <c r="T914" s="209"/>
      <c r="U914" s="209"/>
      <c r="V914" s="209"/>
      <c r="W914" s="209"/>
      <c r="X914" s="209"/>
      <c r="Y914" s="209"/>
      <c r="Z914" s="209"/>
    </row>
    <row r="915" spans="1:26" ht="19.5" customHeight="1" x14ac:dyDescent="0.2">
      <c r="A915" s="209"/>
      <c r="B915" s="209"/>
      <c r="C915" s="220"/>
      <c r="D915" s="224"/>
      <c r="E915" s="209"/>
      <c r="F915" s="209"/>
      <c r="G915" s="209"/>
      <c r="H915" s="209"/>
      <c r="I915" s="209"/>
      <c r="J915" s="209"/>
      <c r="K915" s="209"/>
      <c r="L915" s="209"/>
      <c r="M915" s="209"/>
      <c r="N915" s="209"/>
      <c r="O915" s="209"/>
      <c r="P915" s="209"/>
      <c r="Q915" s="209"/>
      <c r="R915" s="209"/>
      <c r="S915" s="209"/>
      <c r="T915" s="209"/>
      <c r="U915" s="209"/>
      <c r="V915" s="209"/>
      <c r="W915" s="209"/>
      <c r="X915" s="209"/>
      <c r="Y915" s="209"/>
      <c r="Z915" s="209"/>
    </row>
    <row r="916" spans="1:26" ht="19.5" customHeight="1" x14ac:dyDescent="0.2">
      <c r="A916" s="209"/>
      <c r="B916" s="209"/>
      <c r="C916" s="220"/>
      <c r="D916" s="224"/>
      <c r="E916" s="209"/>
      <c r="F916" s="209"/>
      <c r="G916" s="209"/>
      <c r="H916" s="209"/>
      <c r="I916" s="209"/>
      <c r="J916" s="209"/>
      <c r="K916" s="209"/>
      <c r="L916" s="209"/>
      <c r="M916" s="209"/>
      <c r="N916" s="209"/>
      <c r="O916" s="209"/>
      <c r="P916" s="209"/>
      <c r="Q916" s="209"/>
      <c r="R916" s="209"/>
      <c r="S916" s="209"/>
      <c r="T916" s="209"/>
      <c r="U916" s="209"/>
      <c r="V916" s="209"/>
      <c r="W916" s="209"/>
      <c r="X916" s="209"/>
      <c r="Y916" s="209"/>
      <c r="Z916" s="209"/>
    </row>
    <row r="917" spans="1:26" ht="19.5" customHeight="1" x14ac:dyDescent="0.2">
      <c r="A917" s="209"/>
      <c r="B917" s="209"/>
      <c r="C917" s="220"/>
      <c r="D917" s="224"/>
      <c r="E917" s="209"/>
      <c r="F917" s="209"/>
      <c r="G917" s="209"/>
      <c r="H917" s="209"/>
      <c r="I917" s="209"/>
      <c r="J917" s="209"/>
      <c r="K917" s="209"/>
      <c r="L917" s="209"/>
      <c r="M917" s="209"/>
      <c r="N917" s="209"/>
      <c r="O917" s="209"/>
      <c r="P917" s="209"/>
      <c r="Q917" s="209"/>
      <c r="R917" s="209"/>
      <c r="S917" s="209"/>
      <c r="T917" s="209"/>
      <c r="U917" s="209"/>
      <c r="V917" s="209"/>
      <c r="W917" s="209"/>
      <c r="X917" s="209"/>
      <c r="Y917" s="209"/>
      <c r="Z917" s="209"/>
    </row>
    <row r="918" spans="1:26" ht="19.5" customHeight="1" x14ac:dyDescent="0.2">
      <c r="A918" s="209"/>
      <c r="B918" s="209"/>
      <c r="C918" s="220"/>
      <c r="D918" s="224"/>
      <c r="E918" s="209"/>
      <c r="F918" s="209"/>
      <c r="G918" s="209"/>
      <c r="H918" s="209"/>
      <c r="I918" s="209"/>
      <c r="J918" s="209"/>
      <c r="K918" s="209"/>
      <c r="L918" s="209"/>
      <c r="M918" s="209"/>
      <c r="N918" s="209"/>
      <c r="O918" s="209"/>
      <c r="P918" s="209"/>
      <c r="Q918" s="209"/>
      <c r="R918" s="209"/>
      <c r="S918" s="209"/>
      <c r="T918" s="209"/>
      <c r="U918" s="209"/>
      <c r="V918" s="209"/>
      <c r="W918" s="209"/>
      <c r="X918" s="209"/>
      <c r="Y918" s="209"/>
      <c r="Z918" s="209"/>
    </row>
    <row r="919" spans="1:26" ht="19.5" customHeight="1" x14ac:dyDescent="0.2">
      <c r="A919" s="209"/>
      <c r="B919" s="209"/>
      <c r="C919" s="220"/>
      <c r="D919" s="224"/>
      <c r="E919" s="209"/>
      <c r="F919" s="209"/>
      <c r="G919" s="209"/>
      <c r="H919" s="209"/>
      <c r="I919" s="209"/>
      <c r="J919" s="209"/>
      <c r="K919" s="209"/>
      <c r="L919" s="209"/>
      <c r="M919" s="209"/>
      <c r="N919" s="209"/>
      <c r="O919" s="209"/>
      <c r="P919" s="209"/>
      <c r="Q919" s="209"/>
      <c r="R919" s="209"/>
      <c r="S919" s="209"/>
      <c r="T919" s="209"/>
      <c r="U919" s="209"/>
      <c r="V919" s="209"/>
      <c r="W919" s="209"/>
      <c r="X919" s="209"/>
      <c r="Y919" s="209"/>
      <c r="Z919" s="209"/>
    </row>
    <row r="920" spans="1:26" ht="19.5" customHeight="1" x14ac:dyDescent="0.2">
      <c r="A920" s="209"/>
      <c r="B920" s="209"/>
      <c r="C920" s="220"/>
      <c r="D920" s="224"/>
      <c r="E920" s="209"/>
      <c r="F920" s="209"/>
      <c r="G920" s="209"/>
      <c r="H920" s="209"/>
      <c r="I920" s="209"/>
      <c r="J920" s="209"/>
      <c r="K920" s="209"/>
      <c r="L920" s="209"/>
      <c r="M920" s="209"/>
      <c r="N920" s="209"/>
      <c r="O920" s="209"/>
      <c r="P920" s="209"/>
      <c r="Q920" s="209"/>
      <c r="R920" s="209"/>
      <c r="S920" s="209"/>
      <c r="T920" s="209"/>
      <c r="U920" s="209"/>
      <c r="V920" s="209"/>
      <c r="W920" s="209"/>
      <c r="X920" s="209"/>
      <c r="Y920" s="209"/>
      <c r="Z920" s="209"/>
    </row>
    <row r="921" spans="1:26" ht="19.5" customHeight="1" x14ac:dyDescent="0.2">
      <c r="A921" s="209"/>
      <c r="B921" s="209"/>
      <c r="C921" s="220"/>
      <c r="D921" s="224"/>
      <c r="E921" s="209"/>
      <c r="F921" s="209"/>
      <c r="G921" s="209"/>
      <c r="H921" s="209"/>
      <c r="I921" s="209"/>
      <c r="J921" s="209"/>
      <c r="K921" s="209"/>
      <c r="L921" s="209"/>
      <c r="M921" s="209"/>
      <c r="N921" s="209"/>
      <c r="O921" s="209"/>
      <c r="P921" s="209"/>
      <c r="Q921" s="209"/>
      <c r="R921" s="209"/>
      <c r="S921" s="209"/>
      <c r="T921" s="209"/>
      <c r="U921" s="209"/>
      <c r="V921" s="209"/>
      <c r="W921" s="209"/>
      <c r="X921" s="209"/>
      <c r="Y921" s="209"/>
      <c r="Z921" s="209"/>
    </row>
    <row r="922" spans="1:26" ht="19.5" customHeight="1" x14ac:dyDescent="0.2">
      <c r="A922" s="209"/>
      <c r="B922" s="209"/>
      <c r="C922" s="220"/>
      <c r="D922" s="224"/>
      <c r="E922" s="209"/>
      <c r="F922" s="209"/>
      <c r="G922" s="209"/>
      <c r="H922" s="209"/>
      <c r="I922" s="209"/>
      <c r="J922" s="209"/>
      <c r="K922" s="209"/>
      <c r="L922" s="209"/>
      <c r="M922" s="209"/>
      <c r="N922" s="209"/>
      <c r="O922" s="209"/>
      <c r="P922" s="209"/>
      <c r="Q922" s="209"/>
      <c r="R922" s="209"/>
      <c r="S922" s="209"/>
      <c r="T922" s="209"/>
      <c r="U922" s="209"/>
      <c r="V922" s="209"/>
      <c r="W922" s="209"/>
      <c r="X922" s="209"/>
      <c r="Y922" s="209"/>
      <c r="Z922" s="209"/>
    </row>
    <row r="923" spans="1:26" ht="19.5" customHeight="1" x14ac:dyDescent="0.2">
      <c r="A923" s="209"/>
      <c r="B923" s="209"/>
      <c r="C923" s="220"/>
      <c r="D923" s="224"/>
      <c r="E923" s="209"/>
      <c r="F923" s="209"/>
      <c r="G923" s="209"/>
      <c r="H923" s="209"/>
      <c r="I923" s="209"/>
      <c r="J923" s="209"/>
      <c r="K923" s="209"/>
      <c r="L923" s="209"/>
      <c r="M923" s="209"/>
      <c r="N923" s="209"/>
      <c r="O923" s="209"/>
      <c r="P923" s="209"/>
      <c r="Q923" s="209"/>
      <c r="R923" s="209"/>
      <c r="S923" s="209"/>
      <c r="T923" s="209"/>
      <c r="U923" s="209"/>
      <c r="V923" s="209"/>
      <c r="W923" s="209"/>
      <c r="X923" s="209"/>
      <c r="Y923" s="209"/>
      <c r="Z923" s="209"/>
    </row>
    <row r="924" spans="1:26" ht="19.5" customHeight="1" x14ac:dyDescent="0.2">
      <c r="A924" s="209"/>
      <c r="B924" s="209"/>
      <c r="C924" s="220"/>
      <c r="D924" s="224"/>
      <c r="E924" s="209"/>
      <c r="F924" s="209"/>
      <c r="G924" s="209"/>
      <c r="H924" s="209"/>
      <c r="I924" s="209"/>
      <c r="J924" s="209"/>
      <c r="K924" s="209"/>
      <c r="L924" s="209"/>
      <c r="M924" s="209"/>
      <c r="N924" s="209"/>
      <c r="O924" s="209"/>
      <c r="P924" s="209"/>
      <c r="Q924" s="209"/>
      <c r="R924" s="209"/>
      <c r="S924" s="209"/>
      <c r="T924" s="209"/>
      <c r="U924" s="209"/>
      <c r="V924" s="209"/>
      <c r="W924" s="209"/>
      <c r="X924" s="209"/>
      <c r="Y924" s="209"/>
      <c r="Z924" s="209"/>
    </row>
    <row r="925" spans="1:26" ht="19.5" customHeight="1" x14ac:dyDescent="0.2">
      <c r="A925" s="209"/>
      <c r="B925" s="209"/>
      <c r="C925" s="220"/>
      <c r="D925" s="224"/>
      <c r="E925" s="209"/>
      <c r="F925" s="209"/>
      <c r="G925" s="209"/>
      <c r="H925" s="209"/>
      <c r="I925" s="209"/>
      <c r="J925" s="209"/>
      <c r="K925" s="209"/>
      <c r="L925" s="209"/>
      <c r="M925" s="209"/>
      <c r="N925" s="209"/>
      <c r="O925" s="209"/>
      <c r="P925" s="209"/>
      <c r="Q925" s="209"/>
      <c r="R925" s="209"/>
      <c r="S925" s="209"/>
      <c r="T925" s="209"/>
      <c r="U925" s="209"/>
      <c r="V925" s="209"/>
      <c r="W925" s="209"/>
      <c r="X925" s="209"/>
      <c r="Y925" s="209"/>
      <c r="Z925" s="209"/>
    </row>
    <row r="926" spans="1:26" ht="19.5" customHeight="1" x14ac:dyDescent="0.2">
      <c r="A926" s="209"/>
      <c r="B926" s="209"/>
      <c r="C926" s="220"/>
      <c r="D926" s="224"/>
      <c r="E926" s="209"/>
      <c r="F926" s="209"/>
      <c r="G926" s="209"/>
      <c r="H926" s="209"/>
      <c r="I926" s="209"/>
      <c r="J926" s="209"/>
      <c r="K926" s="209"/>
      <c r="L926" s="209"/>
      <c r="M926" s="209"/>
      <c r="N926" s="209"/>
      <c r="O926" s="209"/>
      <c r="P926" s="209"/>
      <c r="Q926" s="209"/>
      <c r="R926" s="209"/>
      <c r="S926" s="209"/>
      <c r="T926" s="209"/>
      <c r="U926" s="209"/>
      <c r="V926" s="209"/>
      <c r="W926" s="209"/>
      <c r="X926" s="209"/>
      <c r="Y926" s="209"/>
      <c r="Z926" s="209"/>
    </row>
    <row r="927" spans="1:26" ht="19.5" customHeight="1" x14ac:dyDescent="0.2">
      <c r="A927" s="209"/>
      <c r="B927" s="209"/>
      <c r="C927" s="220"/>
      <c r="D927" s="224"/>
      <c r="E927" s="209"/>
      <c r="F927" s="209"/>
      <c r="G927" s="209"/>
      <c r="H927" s="209"/>
      <c r="I927" s="209"/>
      <c r="J927" s="209"/>
      <c r="K927" s="209"/>
      <c r="L927" s="209"/>
      <c r="M927" s="209"/>
      <c r="N927" s="209"/>
      <c r="O927" s="209"/>
      <c r="P927" s="209"/>
      <c r="Q927" s="209"/>
      <c r="R927" s="209"/>
      <c r="S927" s="209"/>
      <c r="T927" s="209"/>
      <c r="U927" s="209"/>
      <c r="V927" s="209"/>
      <c r="W927" s="209"/>
      <c r="X927" s="209"/>
      <c r="Y927" s="209"/>
      <c r="Z927" s="209"/>
    </row>
    <row r="928" spans="1:26" ht="19.5" customHeight="1" x14ac:dyDescent="0.2">
      <c r="A928" s="209"/>
      <c r="B928" s="209"/>
      <c r="C928" s="220"/>
      <c r="D928" s="224"/>
      <c r="E928" s="209"/>
      <c r="F928" s="209"/>
      <c r="G928" s="209"/>
      <c r="H928" s="209"/>
      <c r="I928" s="209"/>
      <c r="J928" s="209"/>
      <c r="K928" s="209"/>
      <c r="L928" s="209"/>
      <c r="M928" s="209"/>
      <c r="N928" s="209"/>
      <c r="O928" s="209"/>
      <c r="P928" s="209"/>
      <c r="Q928" s="209"/>
      <c r="R928" s="209"/>
      <c r="S928" s="209"/>
      <c r="T928" s="209"/>
      <c r="U928" s="209"/>
      <c r="V928" s="209"/>
      <c r="W928" s="209"/>
      <c r="X928" s="209"/>
      <c r="Y928" s="209"/>
      <c r="Z928" s="209"/>
    </row>
    <row r="929" spans="1:26" ht="19.5" customHeight="1" x14ac:dyDescent="0.2">
      <c r="A929" s="209"/>
      <c r="B929" s="209"/>
      <c r="C929" s="220"/>
      <c r="D929" s="224"/>
      <c r="E929" s="209"/>
      <c r="F929" s="209"/>
      <c r="G929" s="209"/>
      <c r="H929" s="209"/>
      <c r="I929" s="209"/>
      <c r="J929" s="209"/>
      <c r="K929" s="209"/>
      <c r="L929" s="209"/>
      <c r="M929" s="209"/>
      <c r="N929" s="209"/>
      <c r="O929" s="209"/>
      <c r="P929" s="209"/>
      <c r="Q929" s="209"/>
      <c r="R929" s="209"/>
      <c r="S929" s="209"/>
      <c r="T929" s="209"/>
      <c r="U929" s="209"/>
      <c r="V929" s="209"/>
      <c r="W929" s="209"/>
      <c r="X929" s="209"/>
      <c r="Y929" s="209"/>
      <c r="Z929" s="209"/>
    </row>
    <row r="930" spans="1:26" ht="19.5" customHeight="1" x14ac:dyDescent="0.2">
      <c r="A930" s="209"/>
      <c r="B930" s="209"/>
      <c r="C930" s="220"/>
      <c r="D930" s="224"/>
      <c r="E930" s="209"/>
      <c r="F930" s="209"/>
      <c r="G930" s="209"/>
      <c r="H930" s="209"/>
      <c r="I930" s="209"/>
      <c r="J930" s="209"/>
      <c r="K930" s="209"/>
      <c r="L930" s="209"/>
      <c r="M930" s="209"/>
      <c r="N930" s="209"/>
      <c r="O930" s="209"/>
      <c r="P930" s="209"/>
      <c r="Q930" s="209"/>
      <c r="R930" s="209"/>
      <c r="S930" s="209"/>
      <c r="T930" s="209"/>
      <c r="U930" s="209"/>
      <c r="V930" s="209"/>
      <c r="W930" s="209"/>
      <c r="X930" s="209"/>
      <c r="Y930" s="209"/>
      <c r="Z930" s="209"/>
    </row>
    <row r="931" spans="1:26" ht="19.5" customHeight="1" x14ac:dyDescent="0.2">
      <c r="A931" s="209"/>
      <c r="B931" s="209"/>
      <c r="C931" s="220"/>
      <c r="D931" s="224"/>
      <c r="E931" s="209"/>
      <c r="F931" s="209"/>
      <c r="G931" s="209"/>
      <c r="H931" s="209"/>
      <c r="I931" s="209"/>
      <c r="J931" s="209"/>
      <c r="K931" s="209"/>
      <c r="L931" s="209"/>
      <c r="M931" s="209"/>
      <c r="N931" s="209"/>
      <c r="O931" s="209"/>
      <c r="P931" s="209"/>
      <c r="Q931" s="209"/>
      <c r="R931" s="209"/>
      <c r="S931" s="209"/>
      <c r="T931" s="209"/>
      <c r="U931" s="209"/>
      <c r="V931" s="209"/>
      <c r="W931" s="209"/>
      <c r="X931" s="209"/>
      <c r="Y931" s="209"/>
      <c r="Z931" s="209"/>
    </row>
    <row r="932" spans="1:26" ht="19.5" customHeight="1" x14ac:dyDescent="0.2">
      <c r="A932" s="209"/>
      <c r="B932" s="209"/>
      <c r="C932" s="220"/>
      <c r="D932" s="224"/>
      <c r="E932" s="209"/>
      <c r="F932" s="209"/>
      <c r="G932" s="209"/>
      <c r="H932" s="209"/>
      <c r="I932" s="209"/>
      <c r="J932" s="209"/>
      <c r="K932" s="209"/>
      <c r="L932" s="209"/>
      <c r="M932" s="209"/>
      <c r="N932" s="209"/>
      <c r="O932" s="209"/>
      <c r="P932" s="209"/>
      <c r="Q932" s="209"/>
      <c r="R932" s="209"/>
      <c r="S932" s="209"/>
      <c r="T932" s="209"/>
      <c r="U932" s="209"/>
      <c r="V932" s="209"/>
      <c r="W932" s="209"/>
      <c r="X932" s="209"/>
      <c r="Y932" s="209"/>
      <c r="Z932" s="209"/>
    </row>
    <row r="933" spans="1:26" ht="19.5" customHeight="1" x14ac:dyDescent="0.2">
      <c r="A933" s="209"/>
      <c r="B933" s="209"/>
      <c r="C933" s="220"/>
      <c r="D933" s="224"/>
      <c r="E933" s="209"/>
      <c r="F933" s="209"/>
      <c r="G933" s="209"/>
      <c r="H933" s="209"/>
      <c r="I933" s="209"/>
      <c r="J933" s="209"/>
      <c r="K933" s="209"/>
      <c r="L933" s="209"/>
      <c r="M933" s="209"/>
      <c r="N933" s="209"/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9"/>
    </row>
    <row r="934" spans="1:26" ht="19.5" customHeight="1" x14ac:dyDescent="0.2">
      <c r="A934" s="209"/>
      <c r="B934" s="209"/>
      <c r="C934" s="220"/>
      <c r="D934" s="224"/>
      <c r="E934" s="209"/>
      <c r="F934" s="209"/>
      <c r="G934" s="209"/>
      <c r="H934" s="209"/>
      <c r="I934" s="209"/>
      <c r="J934" s="209"/>
      <c r="K934" s="209"/>
      <c r="L934" s="209"/>
      <c r="M934" s="209"/>
      <c r="N934" s="209"/>
      <c r="O934" s="209"/>
      <c r="P934" s="209"/>
      <c r="Q934" s="209"/>
      <c r="R934" s="209"/>
      <c r="S934" s="209"/>
      <c r="T934" s="209"/>
      <c r="U934" s="209"/>
      <c r="V934" s="209"/>
      <c r="W934" s="209"/>
      <c r="X934" s="209"/>
      <c r="Y934" s="209"/>
      <c r="Z934" s="209"/>
    </row>
    <row r="935" spans="1:26" ht="19.5" customHeight="1" x14ac:dyDescent="0.2">
      <c r="A935" s="209"/>
      <c r="B935" s="209"/>
      <c r="C935" s="220"/>
      <c r="D935" s="224"/>
      <c r="E935" s="209"/>
      <c r="F935" s="209"/>
      <c r="G935" s="209"/>
      <c r="H935" s="209"/>
      <c r="I935" s="209"/>
      <c r="J935" s="209"/>
      <c r="K935" s="209"/>
      <c r="L935" s="209"/>
      <c r="M935" s="209"/>
      <c r="N935" s="209"/>
      <c r="O935" s="209"/>
      <c r="P935" s="209"/>
      <c r="Q935" s="209"/>
      <c r="R935" s="209"/>
      <c r="S935" s="209"/>
      <c r="T935" s="209"/>
      <c r="U935" s="209"/>
      <c r="V935" s="209"/>
      <c r="W935" s="209"/>
      <c r="X935" s="209"/>
      <c r="Y935" s="209"/>
      <c r="Z935" s="209"/>
    </row>
    <row r="936" spans="1:26" ht="19.5" customHeight="1" x14ac:dyDescent="0.2">
      <c r="A936" s="209"/>
      <c r="B936" s="209"/>
      <c r="C936" s="220"/>
      <c r="D936" s="224"/>
      <c r="E936" s="209"/>
      <c r="F936" s="209"/>
      <c r="G936" s="209"/>
      <c r="H936" s="209"/>
      <c r="I936" s="209"/>
      <c r="J936" s="209"/>
      <c r="K936" s="209"/>
      <c r="L936" s="209"/>
      <c r="M936" s="209"/>
      <c r="N936" s="209"/>
      <c r="O936" s="209"/>
      <c r="P936" s="209"/>
      <c r="Q936" s="209"/>
      <c r="R936" s="209"/>
      <c r="S936" s="209"/>
      <c r="T936" s="209"/>
      <c r="U936" s="209"/>
      <c r="V936" s="209"/>
      <c r="W936" s="209"/>
      <c r="X936" s="209"/>
      <c r="Y936" s="209"/>
      <c r="Z936" s="209"/>
    </row>
    <row r="937" spans="1:26" ht="19.5" customHeight="1" x14ac:dyDescent="0.2">
      <c r="A937" s="209"/>
      <c r="B937" s="209"/>
      <c r="C937" s="220"/>
      <c r="D937" s="224"/>
      <c r="E937" s="209"/>
      <c r="F937" s="209"/>
      <c r="G937" s="209"/>
      <c r="H937" s="209"/>
      <c r="I937" s="209"/>
      <c r="J937" s="209"/>
      <c r="K937" s="209"/>
      <c r="L937" s="209"/>
      <c r="M937" s="209"/>
      <c r="N937" s="209"/>
      <c r="O937" s="209"/>
      <c r="P937" s="209"/>
      <c r="Q937" s="209"/>
      <c r="R937" s="209"/>
      <c r="S937" s="209"/>
      <c r="T937" s="209"/>
      <c r="U937" s="209"/>
      <c r="V937" s="209"/>
      <c r="W937" s="209"/>
      <c r="X937" s="209"/>
      <c r="Y937" s="209"/>
      <c r="Z937" s="209"/>
    </row>
    <row r="938" spans="1:26" ht="19.5" customHeight="1" x14ac:dyDescent="0.2">
      <c r="A938" s="209"/>
      <c r="B938" s="209"/>
      <c r="C938" s="220"/>
      <c r="D938" s="224"/>
      <c r="E938" s="209"/>
      <c r="F938" s="209"/>
      <c r="G938" s="209"/>
      <c r="H938" s="209"/>
      <c r="I938" s="209"/>
      <c r="J938" s="209"/>
      <c r="K938" s="209"/>
      <c r="L938" s="209"/>
      <c r="M938" s="209"/>
      <c r="N938" s="209"/>
      <c r="O938" s="209"/>
      <c r="P938" s="209"/>
      <c r="Q938" s="209"/>
      <c r="R938" s="209"/>
      <c r="S938" s="209"/>
      <c r="T938" s="209"/>
      <c r="U938" s="209"/>
      <c r="V938" s="209"/>
      <c r="W938" s="209"/>
      <c r="X938" s="209"/>
      <c r="Y938" s="209"/>
      <c r="Z938" s="209"/>
    </row>
    <row r="939" spans="1:26" ht="19.5" customHeight="1" x14ac:dyDescent="0.2">
      <c r="A939" s="209"/>
      <c r="B939" s="209"/>
      <c r="C939" s="220"/>
      <c r="D939" s="224"/>
      <c r="E939" s="209"/>
      <c r="F939" s="209"/>
      <c r="G939" s="209"/>
      <c r="H939" s="209"/>
      <c r="I939" s="209"/>
      <c r="J939" s="209"/>
      <c r="K939" s="209"/>
      <c r="L939" s="209"/>
      <c r="M939" s="209"/>
      <c r="N939" s="209"/>
      <c r="O939" s="209"/>
      <c r="P939" s="209"/>
      <c r="Q939" s="209"/>
      <c r="R939" s="209"/>
      <c r="S939" s="209"/>
      <c r="T939" s="209"/>
      <c r="U939" s="209"/>
      <c r="V939" s="209"/>
      <c r="W939" s="209"/>
      <c r="X939" s="209"/>
      <c r="Y939" s="209"/>
      <c r="Z939" s="209"/>
    </row>
    <row r="940" spans="1:26" ht="19.5" customHeight="1" x14ac:dyDescent="0.2">
      <c r="A940" s="209"/>
      <c r="B940" s="209"/>
      <c r="C940" s="220"/>
      <c r="D940" s="224"/>
      <c r="E940" s="209"/>
      <c r="F940" s="209"/>
      <c r="G940" s="209"/>
      <c r="H940" s="209"/>
      <c r="I940" s="209"/>
      <c r="J940" s="209"/>
      <c r="K940" s="209"/>
      <c r="L940" s="209"/>
      <c r="M940" s="209"/>
      <c r="N940" s="209"/>
      <c r="O940" s="209"/>
      <c r="P940" s="209"/>
      <c r="Q940" s="209"/>
      <c r="R940" s="209"/>
      <c r="S940" s="209"/>
      <c r="T940" s="209"/>
      <c r="U940" s="209"/>
      <c r="V940" s="209"/>
      <c r="W940" s="209"/>
      <c r="X940" s="209"/>
      <c r="Y940" s="209"/>
      <c r="Z940" s="209"/>
    </row>
    <row r="941" spans="1:26" ht="19.5" customHeight="1" x14ac:dyDescent="0.2">
      <c r="A941" s="209"/>
      <c r="B941" s="209"/>
      <c r="C941" s="220"/>
      <c r="D941" s="224"/>
      <c r="E941" s="209"/>
      <c r="F941" s="209"/>
      <c r="G941" s="209"/>
      <c r="H941" s="209"/>
      <c r="I941" s="209"/>
      <c r="J941" s="209"/>
      <c r="K941" s="209"/>
      <c r="L941" s="209"/>
      <c r="M941" s="209"/>
      <c r="N941" s="209"/>
      <c r="O941" s="209"/>
      <c r="P941" s="209"/>
      <c r="Q941" s="209"/>
      <c r="R941" s="209"/>
      <c r="S941" s="209"/>
      <c r="T941" s="209"/>
      <c r="U941" s="209"/>
      <c r="V941" s="209"/>
      <c r="W941" s="209"/>
      <c r="X941" s="209"/>
      <c r="Y941" s="209"/>
      <c r="Z941" s="209"/>
    </row>
    <row r="942" spans="1:26" ht="19.5" customHeight="1" x14ac:dyDescent="0.2">
      <c r="A942" s="209"/>
      <c r="B942" s="209"/>
      <c r="C942" s="220"/>
      <c r="D942" s="224"/>
      <c r="E942" s="209"/>
      <c r="F942" s="209"/>
      <c r="G942" s="209"/>
      <c r="H942" s="209"/>
      <c r="I942" s="209"/>
      <c r="J942" s="209"/>
      <c r="K942" s="209"/>
      <c r="L942" s="209"/>
      <c r="M942" s="209"/>
      <c r="N942" s="209"/>
      <c r="O942" s="209"/>
      <c r="P942" s="209"/>
      <c r="Q942" s="209"/>
      <c r="R942" s="209"/>
      <c r="S942" s="209"/>
      <c r="T942" s="209"/>
      <c r="U942" s="209"/>
      <c r="V942" s="209"/>
      <c r="W942" s="209"/>
      <c r="X942" s="209"/>
      <c r="Y942" s="209"/>
      <c r="Z942" s="209"/>
    </row>
    <row r="943" spans="1:26" ht="19.5" customHeight="1" x14ac:dyDescent="0.2">
      <c r="A943" s="209"/>
      <c r="B943" s="209"/>
      <c r="C943" s="220"/>
      <c r="D943" s="224"/>
      <c r="E943" s="209"/>
      <c r="F943" s="209"/>
      <c r="G943" s="209"/>
      <c r="H943" s="209"/>
      <c r="I943" s="209"/>
      <c r="J943" s="209"/>
      <c r="K943" s="209"/>
      <c r="L943" s="209"/>
      <c r="M943" s="209"/>
      <c r="N943" s="209"/>
      <c r="O943" s="209"/>
      <c r="P943" s="209"/>
      <c r="Q943" s="209"/>
      <c r="R943" s="209"/>
      <c r="S943" s="209"/>
      <c r="T943" s="209"/>
      <c r="U943" s="209"/>
      <c r="V943" s="209"/>
      <c r="W943" s="209"/>
      <c r="X943" s="209"/>
      <c r="Y943" s="209"/>
      <c r="Z943" s="209"/>
    </row>
    <row r="944" spans="1:26" ht="19.5" customHeight="1" x14ac:dyDescent="0.2">
      <c r="A944" s="209"/>
      <c r="B944" s="209"/>
      <c r="C944" s="220"/>
      <c r="D944" s="224"/>
      <c r="E944" s="209"/>
      <c r="F944" s="209"/>
      <c r="G944" s="209"/>
      <c r="H944" s="209"/>
      <c r="I944" s="209"/>
      <c r="J944" s="209"/>
      <c r="K944" s="209"/>
      <c r="L944" s="209"/>
      <c r="M944" s="209"/>
      <c r="N944" s="209"/>
      <c r="O944" s="209"/>
      <c r="P944" s="209"/>
      <c r="Q944" s="209"/>
      <c r="R944" s="209"/>
      <c r="S944" s="209"/>
      <c r="T944" s="209"/>
      <c r="U944" s="209"/>
      <c r="V944" s="209"/>
      <c r="W944" s="209"/>
      <c r="X944" s="209"/>
      <c r="Y944" s="209"/>
      <c r="Z944" s="209"/>
    </row>
    <row r="945" spans="1:26" ht="19.5" customHeight="1" x14ac:dyDescent="0.2">
      <c r="A945" s="209"/>
      <c r="B945" s="209"/>
      <c r="C945" s="220"/>
      <c r="D945" s="224"/>
      <c r="E945" s="209"/>
      <c r="F945" s="209"/>
      <c r="G945" s="209"/>
      <c r="H945" s="209"/>
      <c r="I945" s="209"/>
      <c r="J945" s="209"/>
      <c r="K945" s="209"/>
      <c r="L945" s="209"/>
      <c r="M945" s="209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  <c r="X945" s="209"/>
      <c r="Y945" s="209"/>
      <c r="Z945" s="209"/>
    </row>
    <row r="946" spans="1:26" ht="19.5" customHeight="1" x14ac:dyDescent="0.2">
      <c r="A946" s="209"/>
      <c r="B946" s="209"/>
      <c r="C946" s="220"/>
      <c r="D946" s="224"/>
      <c r="E946" s="209"/>
      <c r="F946" s="209"/>
      <c r="G946" s="209"/>
      <c r="H946" s="209"/>
      <c r="I946" s="209"/>
      <c r="J946" s="209"/>
      <c r="K946" s="209"/>
      <c r="L946" s="209"/>
      <c r="M946" s="209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9"/>
    </row>
    <row r="947" spans="1:26" ht="19.5" customHeight="1" x14ac:dyDescent="0.2">
      <c r="A947" s="209"/>
      <c r="B947" s="209"/>
      <c r="C947" s="220"/>
      <c r="D947" s="224"/>
      <c r="E947" s="209"/>
      <c r="F947" s="209"/>
      <c r="G947" s="209"/>
      <c r="H947" s="209"/>
      <c r="I947" s="209"/>
      <c r="J947" s="209"/>
      <c r="K947" s="209"/>
      <c r="L947" s="209"/>
      <c r="M947" s="209"/>
      <c r="N947" s="209"/>
      <c r="O947" s="209"/>
      <c r="P947" s="209"/>
      <c r="Q947" s="209"/>
      <c r="R947" s="209"/>
      <c r="S947" s="209"/>
      <c r="T947" s="209"/>
      <c r="U947" s="209"/>
      <c r="V947" s="209"/>
      <c r="W947" s="209"/>
      <c r="X947" s="209"/>
      <c r="Y947" s="209"/>
      <c r="Z947" s="209"/>
    </row>
    <row r="948" spans="1:26" ht="19.5" customHeight="1" x14ac:dyDescent="0.2">
      <c r="A948" s="209"/>
      <c r="B948" s="209"/>
      <c r="C948" s="220"/>
      <c r="D948" s="224"/>
      <c r="E948" s="209"/>
      <c r="F948" s="209"/>
      <c r="G948" s="209"/>
      <c r="H948" s="209"/>
      <c r="I948" s="209"/>
      <c r="J948" s="209"/>
      <c r="K948" s="209"/>
      <c r="L948" s="209"/>
      <c r="M948" s="209"/>
      <c r="N948" s="209"/>
      <c r="O948" s="209"/>
      <c r="P948" s="209"/>
      <c r="Q948" s="209"/>
      <c r="R948" s="209"/>
      <c r="S948" s="209"/>
      <c r="T948" s="209"/>
      <c r="U948" s="209"/>
      <c r="V948" s="209"/>
      <c r="W948" s="209"/>
      <c r="X948" s="209"/>
      <c r="Y948" s="209"/>
      <c r="Z948" s="209"/>
    </row>
    <row r="949" spans="1:26" ht="19.5" customHeight="1" x14ac:dyDescent="0.2">
      <c r="A949" s="209"/>
      <c r="B949" s="209"/>
      <c r="C949" s="220"/>
      <c r="D949" s="224"/>
      <c r="E949" s="209"/>
      <c r="F949" s="209"/>
      <c r="G949" s="209"/>
      <c r="H949" s="209"/>
      <c r="I949" s="209"/>
      <c r="J949" s="209"/>
      <c r="K949" s="209"/>
      <c r="L949" s="209"/>
      <c r="M949" s="209"/>
      <c r="N949" s="209"/>
      <c r="O949" s="209"/>
      <c r="P949" s="209"/>
      <c r="Q949" s="209"/>
      <c r="R949" s="209"/>
      <c r="S949" s="209"/>
      <c r="T949" s="209"/>
      <c r="U949" s="209"/>
      <c r="V949" s="209"/>
      <c r="W949" s="209"/>
      <c r="X949" s="209"/>
      <c r="Y949" s="209"/>
      <c r="Z949" s="209"/>
    </row>
    <row r="950" spans="1:26" ht="19.5" customHeight="1" x14ac:dyDescent="0.2">
      <c r="A950" s="209"/>
      <c r="B950" s="209"/>
      <c r="C950" s="220"/>
      <c r="D950" s="224"/>
      <c r="E950" s="209"/>
      <c r="F950" s="209"/>
      <c r="G950" s="209"/>
      <c r="H950" s="209"/>
      <c r="I950" s="209"/>
      <c r="J950" s="209"/>
      <c r="K950" s="209"/>
      <c r="L950" s="209"/>
      <c r="M950" s="209"/>
      <c r="N950" s="209"/>
      <c r="O950" s="209"/>
      <c r="P950" s="209"/>
      <c r="Q950" s="209"/>
      <c r="R950" s="209"/>
      <c r="S950" s="209"/>
      <c r="T950" s="209"/>
      <c r="U950" s="209"/>
      <c r="V950" s="209"/>
      <c r="W950" s="209"/>
      <c r="X950" s="209"/>
      <c r="Y950" s="209"/>
      <c r="Z950" s="209"/>
    </row>
    <row r="951" spans="1:26" ht="19.5" customHeight="1" x14ac:dyDescent="0.2">
      <c r="A951" s="209"/>
      <c r="B951" s="209"/>
      <c r="C951" s="220"/>
      <c r="D951" s="224"/>
      <c r="E951" s="209"/>
      <c r="F951" s="209"/>
      <c r="G951" s="209"/>
      <c r="H951" s="209"/>
      <c r="I951" s="209"/>
      <c r="J951" s="209"/>
      <c r="K951" s="209"/>
      <c r="L951" s="209"/>
      <c r="M951" s="209"/>
      <c r="N951" s="209"/>
      <c r="O951" s="209"/>
      <c r="P951" s="209"/>
      <c r="Q951" s="209"/>
      <c r="R951" s="209"/>
      <c r="S951" s="209"/>
      <c r="T951" s="209"/>
      <c r="U951" s="209"/>
      <c r="V951" s="209"/>
      <c r="W951" s="209"/>
      <c r="X951" s="209"/>
      <c r="Y951" s="209"/>
      <c r="Z951" s="209"/>
    </row>
    <row r="952" spans="1:26" ht="19.5" customHeight="1" x14ac:dyDescent="0.2">
      <c r="A952" s="209"/>
      <c r="B952" s="209"/>
      <c r="C952" s="220"/>
      <c r="D952" s="224"/>
      <c r="E952" s="209"/>
      <c r="F952" s="209"/>
      <c r="G952" s="209"/>
      <c r="H952" s="209"/>
      <c r="I952" s="209"/>
      <c r="J952" s="209"/>
      <c r="K952" s="209"/>
      <c r="L952" s="209"/>
      <c r="M952" s="209"/>
      <c r="N952" s="209"/>
      <c r="O952" s="209"/>
      <c r="P952" s="209"/>
      <c r="Q952" s="209"/>
      <c r="R952" s="209"/>
      <c r="S952" s="209"/>
      <c r="T952" s="209"/>
      <c r="U952" s="209"/>
      <c r="V952" s="209"/>
      <c r="W952" s="209"/>
      <c r="X952" s="209"/>
      <c r="Y952" s="209"/>
      <c r="Z952" s="209"/>
    </row>
    <row r="953" spans="1:26" ht="19.5" customHeight="1" x14ac:dyDescent="0.2">
      <c r="A953" s="209"/>
      <c r="B953" s="209"/>
      <c r="C953" s="220"/>
      <c r="D953" s="224"/>
      <c r="E953" s="209"/>
      <c r="F953" s="209"/>
      <c r="G953" s="209"/>
      <c r="H953" s="209"/>
      <c r="I953" s="209"/>
      <c r="J953" s="209"/>
      <c r="K953" s="209"/>
      <c r="L953" s="209"/>
      <c r="M953" s="209"/>
      <c r="N953" s="209"/>
      <c r="O953" s="209"/>
      <c r="P953" s="209"/>
      <c r="Q953" s="209"/>
      <c r="R953" s="209"/>
      <c r="S953" s="209"/>
      <c r="T953" s="209"/>
      <c r="U953" s="209"/>
      <c r="V953" s="209"/>
      <c r="W953" s="209"/>
      <c r="X953" s="209"/>
      <c r="Y953" s="209"/>
      <c r="Z953" s="209"/>
    </row>
    <row r="954" spans="1:26" ht="19.5" customHeight="1" x14ac:dyDescent="0.2">
      <c r="A954" s="209"/>
      <c r="B954" s="209"/>
      <c r="C954" s="220"/>
      <c r="D954" s="224"/>
      <c r="E954" s="209"/>
      <c r="F954" s="209"/>
      <c r="G954" s="209"/>
      <c r="H954" s="209"/>
      <c r="I954" s="209"/>
      <c r="J954" s="209"/>
      <c r="K954" s="209"/>
      <c r="L954" s="209"/>
      <c r="M954" s="209"/>
      <c r="N954" s="209"/>
      <c r="O954" s="209"/>
      <c r="P954" s="209"/>
      <c r="Q954" s="209"/>
      <c r="R954" s="209"/>
      <c r="S954" s="209"/>
      <c r="T954" s="209"/>
      <c r="U954" s="209"/>
      <c r="V954" s="209"/>
      <c r="W954" s="209"/>
      <c r="X954" s="209"/>
      <c r="Y954" s="209"/>
      <c r="Z954" s="209"/>
    </row>
    <row r="955" spans="1:26" ht="19.5" customHeight="1" x14ac:dyDescent="0.2">
      <c r="A955" s="209"/>
      <c r="B955" s="209"/>
      <c r="C955" s="220"/>
      <c r="D955" s="224"/>
      <c r="E955" s="209"/>
      <c r="F955" s="209"/>
      <c r="G955" s="209"/>
      <c r="H955" s="209"/>
      <c r="I955" s="209"/>
      <c r="J955" s="209"/>
      <c r="K955" s="209"/>
      <c r="L955" s="209"/>
      <c r="M955" s="209"/>
      <c r="N955" s="209"/>
      <c r="O955" s="209"/>
      <c r="P955" s="209"/>
      <c r="Q955" s="209"/>
      <c r="R955" s="209"/>
      <c r="S955" s="209"/>
      <c r="T955" s="209"/>
      <c r="U955" s="209"/>
      <c r="V955" s="209"/>
      <c r="W955" s="209"/>
      <c r="X955" s="209"/>
      <c r="Y955" s="209"/>
      <c r="Z955" s="209"/>
    </row>
    <row r="956" spans="1:26" ht="19.5" customHeight="1" x14ac:dyDescent="0.2">
      <c r="A956" s="209"/>
      <c r="B956" s="209"/>
      <c r="C956" s="220"/>
      <c r="D956" s="224"/>
      <c r="E956" s="209"/>
      <c r="F956" s="209"/>
      <c r="G956" s="209"/>
      <c r="H956" s="209"/>
      <c r="I956" s="209"/>
      <c r="J956" s="209"/>
      <c r="K956" s="209"/>
      <c r="L956" s="209"/>
      <c r="M956" s="209"/>
      <c r="N956" s="209"/>
      <c r="O956" s="209"/>
      <c r="P956" s="209"/>
      <c r="Q956" s="209"/>
      <c r="R956" s="209"/>
      <c r="S956" s="209"/>
      <c r="T956" s="209"/>
      <c r="U956" s="209"/>
      <c r="V956" s="209"/>
      <c r="W956" s="209"/>
      <c r="X956" s="209"/>
      <c r="Y956" s="209"/>
      <c r="Z956" s="209"/>
    </row>
    <row r="957" spans="1:26" ht="19.5" customHeight="1" x14ac:dyDescent="0.2">
      <c r="A957" s="209"/>
      <c r="B957" s="209"/>
      <c r="C957" s="220"/>
      <c r="D957" s="224"/>
      <c r="E957" s="209"/>
      <c r="F957" s="209"/>
      <c r="G957" s="209"/>
      <c r="H957" s="209"/>
      <c r="I957" s="209"/>
      <c r="J957" s="209"/>
      <c r="K957" s="209"/>
      <c r="L957" s="209"/>
      <c r="M957" s="209"/>
      <c r="N957" s="209"/>
      <c r="O957" s="209"/>
      <c r="P957" s="209"/>
      <c r="Q957" s="209"/>
      <c r="R957" s="209"/>
      <c r="S957" s="209"/>
      <c r="T957" s="209"/>
      <c r="U957" s="209"/>
      <c r="V957" s="209"/>
      <c r="W957" s="209"/>
      <c r="X957" s="209"/>
      <c r="Y957" s="209"/>
      <c r="Z957" s="209"/>
    </row>
    <row r="958" spans="1:26" ht="19.5" customHeight="1" x14ac:dyDescent="0.2">
      <c r="A958" s="209"/>
      <c r="B958" s="209"/>
      <c r="C958" s="220"/>
      <c r="D958" s="224"/>
      <c r="E958" s="209"/>
      <c r="F958" s="209"/>
      <c r="G958" s="209"/>
      <c r="H958" s="209"/>
      <c r="I958" s="209"/>
      <c r="J958" s="209"/>
      <c r="K958" s="209"/>
      <c r="L958" s="209"/>
      <c r="M958" s="209"/>
      <c r="N958" s="209"/>
      <c r="O958" s="209"/>
      <c r="P958" s="209"/>
      <c r="Q958" s="209"/>
      <c r="R958" s="209"/>
      <c r="S958" s="209"/>
      <c r="T958" s="209"/>
      <c r="U958" s="209"/>
      <c r="V958" s="209"/>
      <c r="W958" s="209"/>
      <c r="X958" s="209"/>
      <c r="Y958" s="209"/>
      <c r="Z958" s="209"/>
    </row>
    <row r="959" spans="1:26" ht="19.5" customHeight="1" x14ac:dyDescent="0.2">
      <c r="A959" s="209"/>
      <c r="B959" s="209"/>
      <c r="C959" s="220"/>
      <c r="D959" s="224"/>
      <c r="E959" s="209"/>
      <c r="F959" s="209"/>
      <c r="G959" s="209"/>
      <c r="H959" s="209"/>
      <c r="I959" s="209"/>
      <c r="J959" s="209"/>
      <c r="K959" s="209"/>
      <c r="L959" s="209"/>
      <c r="M959" s="209"/>
      <c r="N959" s="209"/>
      <c r="O959" s="209"/>
      <c r="P959" s="209"/>
      <c r="Q959" s="209"/>
      <c r="R959" s="209"/>
      <c r="S959" s="209"/>
      <c r="T959" s="209"/>
      <c r="U959" s="209"/>
      <c r="V959" s="209"/>
      <c r="W959" s="209"/>
      <c r="X959" s="209"/>
      <c r="Y959" s="209"/>
      <c r="Z959" s="209"/>
    </row>
    <row r="960" spans="1:26" ht="19.5" customHeight="1" x14ac:dyDescent="0.2">
      <c r="A960" s="209"/>
      <c r="B960" s="209"/>
      <c r="C960" s="220"/>
      <c r="D960" s="224"/>
      <c r="E960" s="209"/>
      <c r="F960" s="209"/>
      <c r="G960" s="209"/>
      <c r="H960" s="209"/>
      <c r="I960" s="209"/>
      <c r="J960" s="209"/>
      <c r="K960" s="209"/>
      <c r="L960" s="209"/>
      <c r="M960" s="209"/>
      <c r="N960" s="209"/>
      <c r="O960" s="209"/>
      <c r="P960" s="209"/>
      <c r="Q960" s="209"/>
      <c r="R960" s="209"/>
      <c r="S960" s="209"/>
      <c r="T960" s="209"/>
      <c r="U960" s="209"/>
      <c r="V960" s="209"/>
      <c r="W960" s="209"/>
      <c r="X960" s="209"/>
      <c r="Y960" s="209"/>
      <c r="Z960" s="209"/>
    </row>
    <row r="961" spans="1:26" ht="19.5" customHeight="1" x14ac:dyDescent="0.2">
      <c r="A961" s="209"/>
      <c r="B961" s="209"/>
      <c r="C961" s="220"/>
      <c r="D961" s="224"/>
      <c r="E961" s="209"/>
      <c r="F961" s="209"/>
      <c r="G961" s="209"/>
      <c r="H961" s="209"/>
      <c r="I961" s="209"/>
      <c r="J961" s="209"/>
      <c r="K961" s="209"/>
      <c r="L961" s="209"/>
      <c r="M961" s="209"/>
      <c r="N961" s="209"/>
      <c r="O961" s="209"/>
      <c r="P961" s="209"/>
      <c r="Q961" s="209"/>
      <c r="R961" s="209"/>
      <c r="S961" s="209"/>
      <c r="T961" s="209"/>
      <c r="U961" s="209"/>
      <c r="V961" s="209"/>
      <c r="W961" s="209"/>
      <c r="X961" s="209"/>
      <c r="Y961" s="209"/>
      <c r="Z961" s="209"/>
    </row>
    <row r="962" spans="1:26" ht="19.5" customHeight="1" x14ac:dyDescent="0.2">
      <c r="A962" s="209"/>
      <c r="B962" s="209"/>
      <c r="C962" s="220"/>
      <c r="D962" s="224"/>
      <c r="E962" s="209"/>
      <c r="F962" s="209"/>
      <c r="G962" s="209"/>
      <c r="H962" s="209"/>
      <c r="I962" s="209"/>
      <c r="J962" s="209"/>
      <c r="K962" s="209"/>
      <c r="L962" s="209"/>
      <c r="M962" s="209"/>
      <c r="N962" s="209"/>
      <c r="O962" s="209"/>
      <c r="P962" s="209"/>
      <c r="Q962" s="209"/>
      <c r="R962" s="209"/>
      <c r="S962" s="209"/>
      <c r="T962" s="209"/>
      <c r="U962" s="209"/>
      <c r="V962" s="209"/>
      <c r="W962" s="209"/>
      <c r="X962" s="209"/>
      <c r="Y962" s="209"/>
      <c r="Z962" s="209"/>
    </row>
    <row r="963" spans="1:26" ht="19.5" customHeight="1" x14ac:dyDescent="0.2">
      <c r="A963" s="209"/>
      <c r="B963" s="209"/>
      <c r="C963" s="220"/>
      <c r="D963" s="224"/>
      <c r="E963" s="209"/>
      <c r="F963" s="209"/>
      <c r="G963" s="209"/>
      <c r="H963" s="209"/>
      <c r="I963" s="209"/>
      <c r="J963" s="209"/>
      <c r="K963" s="209"/>
      <c r="L963" s="209"/>
      <c r="M963" s="209"/>
      <c r="N963" s="209"/>
      <c r="O963" s="209"/>
      <c r="P963" s="209"/>
      <c r="Q963" s="209"/>
      <c r="R963" s="209"/>
      <c r="S963" s="209"/>
      <c r="T963" s="209"/>
      <c r="U963" s="209"/>
      <c r="V963" s="209"/>
      <c r="W963" s="209"/>
      <c r="X963" s="209"/>
      <c r="Y963" s="209"/>
      <c r="Z963" s="209"/>
    </row>
    <row r="964" spans="1:26" ht="19.5" customHeight="1" x14ac:dyDescent="0.2">
      <c r="A964" s="209"/>
      <c r="B964" s="209"/>
      <c r="C964" s="220"/>
      <c r="D964" s="224"/>
      <c r="E964" s="209"/>
      <c r="F964" s="209"/>
      <c r="G964" s="209"/>
      <c r="H964" s="209"/>
      <c r="I964" s="209"/>
      <c r="J964" s="209"/>
      <c r="K964" s="209"/>
      <c r="L964" s="209"/>
      <c r="M964" s="209"/>
      <c r="N964" s="209"/>
      <c r="O964" s="209"/>
      <c r="P964" s="209"/>
      <c r="Q964" s="209"/>
      <c r="R964" s="209"/>
      <c r="S964" s="209"/>
      <c r="T964" s="209"/>
      <c r="U964" s="209"/>
      <c r="V964" s="209"/>
      <c r="W964" s="209"/>
      <c r="X964" s="209"/>
      <c r="Y964" s="209"/>
      <c r="Z964" s="209"/>
    </row>
    <row r="965" spans="1:26" ht="19.5" customHeight="1" x14ac:dyDescent="0.2">
      <c r="A965" s="209"/>
      <c r="B965" s="209"/>
      <c r="C965" s="220"/>
      <c r="D965" s="224"/>
      <c r="E965" s="209"/>
      <c r="F965" s="209"/>
      <c r="G965" s="209"/>
      <c r="H965" s="209"/>
      <c r="I965" s="209"/>
      <c r="J965" s="209"/>
      <c r="K965" s="209"/>
      <c r="L965" s="209"/>
      <c r="M965" s="209"/>
      <c r="N965" s="209"/>
      <c r="O965" s="209"/>
      <c r="P965" s="209"/>
      <c r="Q965" s="209"/>
      <c r="R965" s="209"/>
      <c r="S965" s="209"/>
      <c r="T965" s="209"/>
      <c r="U965" s="209"/>
      <c r="V965" s="209"/>
      <c r="W965" s="209"/>
      <c r="X965" s="209"/>
      <c r="Y965" s="209"/>
      <c r="Z965" s="209"/>
    </row>
    <row r="966" spans="1:26" ht="19.5" customHeight="1" x14ac:dyDescent="0.2">
      <c r="A966" s="209"/>
      <c r="B966" s="209"/>
      <c r="C966" s="220"/>
      <c r="D966" s="224"/>
      <c r="E966" s="209"/>
      <c r="F966" s="209"/>
      <c r="G966" s="209"/>
      <c r="H966" s="209"/>
      <c r="I966" s="209"/>
      <c r="J966" s="209"/>
      <c r="K966" s="209"/>
      <c r="L966" s="209"/>
      <c r="M966" s="209"/>
      <c r="N966" s="209"/>
      <c r="O966" s="209"/>
      <c r="P966" s="209"/>
      <c r="Q966" s="209"/>
      <c r="R966" s="209"/>
      <c r="S966" s="209"/>
      <c r="T966" s="209"/>
      <c r="U966" s="209"/>
      <c r="V966" s="209"/>
      <c r="W966" s="209"/>
      <c r="X966" s="209"/>
      <c r="Y966" s="209"/>
      <c r="Z966" s="209"/>
    </row>
    <row r="967" spans="1:26" ht="19.5" customHeight="1" x14ac:dyDescent="0.2">
      <c r="A967" s="209"/>
      <c r="B967" s="209"/>
      <c r="C967" s="220"/>
      <c r="D967" s="224"/>
      <c r="E967" s="209"/>
      <c r="F967" s="209"/>
      <c r="G967" s="209"/>
      <c r="H967" s="209"/>
      <c r="I967" s="209"/>
      <c r="J967" s="209"/>
      <c r="K967" s="209"/>
      <c r="L967" s="209"/>
      <c r="M967" s="209"/>
      <c r="N967" s="209"/>
      <c r="O967" s="209"/>
      <c r="P967" s="209"/>
      <c r="Q967" s="209"/>
      <c r="R967" s="209"/>
      <c r="S967" s="209"/>
      <c r="T967" s="209"/>
      <c r="U967" s="209"/>
      <c r="V967" s="209"/>
      <c r="W967" s="209"/>
      <c r="X967" s="209"/>
      <c r="Y967" s="209"/>
      <c r="Z967" s="209"/>
    </row>
    <row r="968" spans="1:26" ht="19.5" customHeight="1" x14ac:dyDescent="0.2">
      <c r="A968" s="209"/>
      <c r="B968" s="209"/>
      <c r="C968" s="220"/>
      <c r="D968" s="224"/>
      <c r="E968" s="209"/>
      <c r="F968" s="209"/>
      <c r="G968" s="209"/>
      <c r="H968" s="209"/>
      <c r="I968" s="209"/>
      <c r="J968" s="209"/>
      <c r="K968" s="209"/>
      <c r="L968" s="209"/>
      <c r="M968" s="209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9"/>
    </row>
    <row r="969" spans="1:26" ht="19.5" customHeight="1" x14ac:dyDescent="0.2">
      <c r="A969" s="209"/>
      <c r="B969" s="209"/>
      <c r="C969" s="220"/>
      <c r="D969" s="224"/>
      <c r="E969" s="209"/>
      <c r="F969" s="209"/>
      <c r="G969" s="209"/>
      <c r="H969" s="209"/>
      <c r="I969" s="209"/>
      <c r="J969" s="209"/>
      <c r="K969" s="209"/>
      <c r="L969" s="209"/>
      <c r="M969" s="209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9"/>
    </row>
    <row r="970" spans="1:26" ht="19.5" customHeight="1" x14ac:dyDescent="0.2">
      <c r="A970" s="209"/>
      <c r="B970" s="209"/>
      <c r="C970" s="220"/>
      <c r="D970" s="224"/>
      <c r="E970" s="209"/>
      <c r="F970" s="209"/>
      <c r="G970" s="209"/>
      <c r="H970" s="209"/>
      <c r="I970" s="209"/>
      <c r="J970" s="209"/>
      <c r="K970" s="209"/>
      <c r="L970" s="209"/>
      <c r="M970" s="209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9"/>
    </row>
    <row r="971" spans="1:26" ht="19.5" customHeight="1" x14ac:dyDescent="0.2">
      <c r="A971" s="209"/>
      <c r="B971" s="209"/>
      <c r="C971" s="220"/>
      <c r="D971" s="224"/>
      <c r="E971" s="209"/>
      <c r="F971" s="209"/>
      <c r="G971" s="209"/>
      <c r="H971" s="209"/>
      <c r="I971" s="209"/>
      <c r="J971" s="209"/>
      <c r="K971" s="209"/>
      <c r="L971" s="209"/>
      <c r="M971" s="209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9"/>
    </row>
    <row r="972" spans="1:26" ht="19.5" customHeight="1" x14ac:dyDescent="0.2">
      <c r="A972" s="209"/>
      <c r="B972" s="209"/>
      <c r="C972" s="220"/>
      <c r="D972" s="224"/>
      <c r="E972" s="209"/>
      <c r="F972" s="209"/>
      <c r="G972" s="209"/>
      <c r="H972" s="209"/>
      <c r="I972" s="209"/>
      <c r="J972" s="209"/>
      <c r="K972" s="209"/>
      <c r="L972" s="209"/>
      <c r="M972" s="209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</row>
    <row r="973" spans="1:26" ht="19.5" customHeight="1" x14ac:dyDescent="0.2">
      <c r="A973" s="209"/>
      <c r="B973" s="209"/>
      <c r="C973" s="220"/>
      <c r="D973" s="224"/>
      <c r="E973" s="209"/>
      <c r="F973" s="209"/>
      <c r="G973" s="209"/>
      <c r="H973" s="209"/>
      <c r="I973" s="209"/>
      <c r="J973" s="209"/>
      <c r="K973" s="209"/>
      <c r="L973" s="209"/>
      <c r="M973" s="209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</row>
    <row r="974" spans="1:26" ht="19.5" customHeight="1" x14ac:dyDescent="0.2">
      <c r="A974" s="209"/>
      <c r="B974" s="209"/>
      <c r="C974" s="220"/>
      <c r="D974" s="224"/>
      <c r="E974" s="209"/>
      <c r="F974" s="209"/>
      <c r="G974" s="209"/>
      <c r="H974" s="209"/>
      <c r="I974" s="209"/>
      <c r="J974" s="209"/>
      <c r="K974" s="209"/>
      <c r="L974" s="209"/>
      <c r="M974" s="209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9"/>
    </row>
    <row r="975" spans="1:26" ht="19.5" customHeight="1" x14ac:dyDescent="0.2">
      <c r="A975" s="209"/>
      <c r="B975" s="209"/>
      <c r="C975" s="220"/>
      <c r="D975" s="224"/>
      <c r="E975" s="209"/>
      <c r="F975" s="209"/>
      <c r="G975" s="209"/>
      <c r="H975" s="209"/>
      <c r="I975" s="209"/>
      <c r="J975" s="209"/>
      <c r="K975" s="209"/>
      <c r="L975" s="209"/>
      <c r="M975" s="209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9"/>
    </row>
    <row r="976" spans="1:26" ht="19.5" customHeight="1" x14ac:dyDescent="0.2">
      <c r="A976" s="209"/>
      <c r="B976" s="209"/>
      <c r="C976" s="220"/>
      <c r="D976" s="224"/>
      <c r="E976" s="209"/>
      <c r="F976" s="209"/>
      <c r="G976" s="209"/>
      <c r="H976" s="209"/>
      <c r="I976" s="209"/>
      <c r="J976" s="209"/>
      <c r="K976" s="209"/>
      <c r="L976" s="209"/>
      <c r="M976" s="209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9"/>
    </row>
    <row r="977" spans="1:26" ht="19.5" customHeight="1" x14ac:dyDescent="0.2">
      <c r="A977" s="209"/>
      <c r="B977" s="209"/>
      <c r="C977" s="220"/>
      <c r="D977" s="224"/>
      <c r="E977" s="209"/>
      <c r="F977" s="209"/>
      <c r="G977" s="209"/>
      <c r="H977" s="209"/>
      <c r="I977" s="209"/>
      <c r="J977" s="209"/>
      <c r="K977" s="209"/>
      <c r="L977" s="209"/>
      <c r="M977" s="209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9"/>
    </row>
    <row r="978" spans="1:26" ht="19.5" customHeight="1" x14ac:dyDescent="0.2">
      <c r="A978" s="209"/>
      <c r="B978" s="209"/>
      <c r="C978" s="220"/>
      <c r="D978" s="224"/>
      <c r="E978" s="209"/>
      <c r="F978" s="209"/>
      <c r="G978" s="209"/>
      <c r="H978" s="209"/>
      <c r="I978" s="209"/>
      <c r="J978" s="209"/>
      <c r="K978" s="209"/>
      <c r="L978" s="209"/>
      <c r="M978" s="209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9"/>
    </row>
    <row r="979" spans="1:26" ht="19.5" customHeight="1" x14ac:dyDescent="0.2">
      <c r="A979" s="209"/>
      <c r="B979" s="209"/>
      <c r="C979" s="220"/>
      <c r="D979" s="224"/>
      <c r="E979" s="209"/>
      <c r="F979" s="209"/>
      <c r="G979" s="209"/>
      <c r="H979" s="209"/>
      <c r="I979" s="209"/>
      <c r="J979" s="209"/>
      <c r="K979" s="209"/>
      <c r="L979" s="209"/>
      <c r="M979" s="209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9"/>
    </row>
    <row r="980" spans="1:26" ht="19.5" customHeight="1" x14ac:dyDescent="0.2">
      <c r="A980" s="209"/>
      <c r="B980" s="209"/>
      <c r="C980" s="220"/>
      <c r="D980" s="224"/>
      <c r="E980" s="209"/>
      <c r="F980" s="209"/>
      <c r="G980" s="209"/>
      <c r="H980" s="209"/>
      <c r="I980" s="209"/>
      <c r="J980" s="209"/>
      <c r="K980" s="209"/>
      <c r="L980" s="209"/>
      <c r="M980" s="209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9"/>
    </row>
    <row r="981" spans="1:26" ht="19.5" customHeight="1" x14ac:dyDescent="0.2">
      <c r="A981" s="209"/>
      <c r="B981" s="209"/>
      <c r="C981" s="220"/>
      <c r="D981" s="224"/>
      <c r="E981" s="209"/>
      <c r="F981" s="209"/>
      <c r="G981" s="209"/>
      <c r="H981" s="209"/>
      <c r="I981" s="209"/>
      <c r="J981" s="209"/>
      <c r="K981" s="209"/>
      <c r="L981" s="209"/>
      <c r="M981" s="209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9"/>
    </row>
    <row r="982" spans="1:26" ht="19.5" customHeight="1" x14ac:dyDescent="0.2">
      <c r="A982" s="209"/>
      <c r="B982" s="209"/>
      <c r="C982" s="220"/>
      <c r="D982" s="224"/>
      <c r="E982" s="209"/>
      <c r="F982" s="209"/>
      <c r="G982" s="209"/>
      <c r="H982" s="209"/>
      <c r="I982" s="209"/>
      <c r="J982" s="209"/>
      <c r="K982" s="209"/>
      <c r="L982" s="209"/>
      <c r="M982" s="209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</row>
    <row r="983" spans="1:26" ht="19.5" customHeight="1" x14ac:dyDescent="0.2">
      <c r="A983" s="209"/>
      <c r="B983" s="209"/>
      <c r="C983" s="220"/>
      <c r="D983" s="224"/>
      <c r="E983" s="209"/>
      <c r="F983" s="209"/>
      <c r="G983" s="209"/>
      <c r="H983" s="209"/>
      <c r="I983" s="209"/>
      <c r="J983" s="209"/>
      <c r="K983" s="209"/>
      <c r="L983" s="209"/>
      <c r="M983" s="209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9"/>
    </row>
    <row r="984" spans="1:26" ht="19.5" customHeight="1" x14ac:dyDescent="0.2">
      <c r="A984" s="209"/>
      <c r="B984" s="209"/>
      <c r="C984" s="220"/>
      <c r="D984" s="224"/>
      <c r="E984" s="209"/>
      <c r="F984" s="209"/>
      <c r="G984" s="209"/>
      <c r="H984" s="209"/>
      <c r="I984" s="209"/>
      <c r="J984" s="209"/>
      <c r="K984" s="209"/>
      <c r="L984" s="209"/>
      <c r="M984" s="209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</row>
    <row r="985" spans="1:26" ht="19.5" customHeight="1" x14ac:dyDescent="0.2">
      <c r="A985" s="209"/>
      <c r="B985" s="209"/>
      <c r="C985" s="220"/>
      <c r="D985" s="224"/>
      <c r="E985" s="209"/>
      <c r="F985" s="209"/>
      <c r="G985" s="209"/>
      <c r="H985" s="209"/>
      <c r="I985" s="209"/>
      <c r="J985" s="209"/>
      <c r="K985" s="209"/>
      <c r="L985" s="209"/>
      <c r="M985" s="209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9"/>
    </row>
    <row r="986" spans="1:26" ht="19.5" customHeight="1" x14ac:dyDescent="0.2">
      <c r="A986" s="209"/>
      <c r="B986" s="209"/>
      <c r="C986" s="220"/>
      <c r="D986" s="224"/>
      <c r="E986" s="209"/>
      <c r="F986" s="209"/>
      <c r="G986" s="209"/>
      <c r="H986" s="209"/>
      <c r="I986" s="209"/>
      <c r="J986" s="209"/>
      <c r="K986" s="209"/>
      <c r="L986" s="209"/>
      <c r="M986" s="209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9"/>
    </row>
    <row r="987" spans="1:26" ht="19.5" customHeight="1" x14ac:dyDescent="0.2">
      <c r="A987" s="209"/>
      <c r="B987" s="209"/>
      <c r="C987" s="220"/>
      <c r="D987" s="224"/>
      <c r="E987" s="209"/>
      <c r="F987" s="209"/>
      <c r="G987" s="209"/>
      <c r="H987" s="209"/>
      <c r="I987" s="209"/>
      <c r="J987" s="209"/>
      <c r="K987" s="209"/>
      <c r="L987" s="209"/>
      <c r="M987" s="209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9"/>
    </row>
    <row r="988" spans="1:26" ht="19.5" customHeight="1" x14ac:dyDescent="0.2">
      <c r="A988" s="209"/>
      <c r="B988" s="209"/>
      <c r="C988" s="220"/>
      <c r="D988" s="224"/>
      <c r="E988" s="209"/>
      <c r="F988" s="209"/>
      <c r="G988" s="209"/>
      <c r="H988" s="209"/>
      <c r="I988" s="209"/>
      <c r="J988" s="209"/>
      <c r="K988" s="209"/>
      <c r="L988" s="209"/>
      <c r="M988" s="209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9"/>
    </row>
    <row r="989" spans="1:26" ht="19.5" customHeight="1" x14ac:dyDescent="0.2">
      <c r="A989" s="209"/>
      <c r="B989" s="209"/>
      <c r="C989" s="220"/>
      <c r="D989" s="224"/>
      <c r="E989" s="209"/>
      <c r="F989" s="209"/>
      <c r="G989" s="209"/>
      <c r="H989" s="209"/>
      <c r="I989" s="209"/>
      <c r="J989" s="209"/>
      <c r="K989" s="209"/>
      <c r="L989" s="209"/>
      <c r="M989" s="209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9"/>
    </row>
    <row r="990" spans="1:26" ht="19.5" customHeight="1" x14ac:dyDescent="0.2">
      <c r="A990" s="209"/>
      <c r="B990" s="209"/>
      <c r="C990" s="220"/>
      <c r="D990" s="224"/>
      <c r="E990" s="209"/>
      <c r="F990" s="209"/>
      <c r="G990" s="209"/>
      <c r="H990" s="209"/>
      <c r="I990" s="209"/>
      <c r="J990" s="209"/>
      <c r="K990" s="209"/>
      <c r="L990" s="209"/>
      <c r="M990" s="209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9"/>
    </row>
    <row r="991" spans="1:26" ht="19.5" customHeight="1" x14ac:dyDescent="0.2">
      <c r="A991" s="209"/>
      <c r="B991" s="209"/>
      <c r="C991" s="220"/>
      <c r="D991" s="224"/>
      <c r="E991" s="209"/>
      <c r="F991" s="209"/>
      <c r="G991" s="209"/>
      <c r="H991" s="209"/>
      <c r="I991" s="209"/>
      <c r="J991" s="209"/>
      <c r="K991" s="209"/>
      <c r="L991" s="209"/>
      <c r="M991" s="209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9"/>
    </row>
    <row r="992" spans="1:26" ht="19.5" customHeight="1" x14ac:dyDescent="0.2">
      <c r="A992" s="209"/>
      <c r="B992" s="209"/>
      <c r="C992" s="220"/>
      <c r="D992" s="224"/>
      <c r="E992" s="209"/>
      <c r="F992" s="209"/>
      <c r="G992" s="209"/>
      <c r="H992" s="209"/>
      <c r="I992" s="209"/>
      <c r="J992" s="209"/>
      <c r="K992" s="209"/>
      <c r="L992" s="209"/>
      <c r="M992" s="209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9"/>
    </row>
    <row r="993" spans="1:26" ht="19.5" customHeight="1" x14ac:dyDescent="0.2">
      <c r="A993" s="209"/>
      <c r="B993" s="209"/>
      <c r="C993" s="220"/>
      <c r="D993" s="224"/>
      <c r="E993" s="209"/>
      <c r="F993" s="209"/>
      <c r="G993" s="209"/>
      <c r="H993" s="209"/>
      <c r="I993" s="209"/>
      <c r="J993" s="209"/>
      <c r="K993" s="209"/>
      <c r="L993" s="209"/>
      <c r="M993" s="209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9"/>
    </row>
    <row r="994" spans="1:26" ht="19.5" customHeight="1" x14ac:dyDescent="0.2">
      <c r="A994" s="209"/>
      <c r="B994" s="209"/>
      <c r="C994" s="220"/>
      <c r="D994" s="224"/>
      <c r="E994" s="209"/>
      <c r="F994" s="209"/>
      <c r="G994" s="209"/>
      <c r="H994" s="209"/>
      <c r="I994" s="209"/>
      <c r="J994" s="209"/>
      <c r="K994" s="209"/>
      <c r="L994" s="209"/>
      <c r="M994" s="209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9"/>
    </row>
    <row r="995" spans="1:26" ht="19.5" customHeight="1" x14ac:dyDescent="0.2">
      <c r="A995" s="209"/>
      <c r="B995" s="209"/>
      <c r="C995" s="220"/>
      <c r="D995" s="224"/>
      <c r="E995" s="209"/>
      <c r="F995" s="209"/>
      <c r="G995" s="209"/>
      <c r="H995" s="209"/>
      <c r="I995" s="209"/>
      <c r="J995" s="209"/>
      <c r="K995" s="209"/>
      <c r="L995" s="209"/>
      <c r="M995" s="209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9"/>
    </row>
    <row r="996" spans="1:26" ht="19.5" customHeight="1" x14ac:dyDescent="0.2">
      <c r="A996" s="209"/>
      <c r="B996" s="209"/>
      <c r="C996" s="220"/>
      <c r="D996" s="224"/>
      <c r="E996" s="209"/>
      <c r="F996" s="209"/>
      <c r="G996" s="209"/>
      <c r="H996" s="209"/>
      <c r="I996" s="209"/>
      <c r="J996" s="209"/>
      <c r="K996" s="209"/>
      <c r="L996" s="209"/>
      <c r="M996" s="209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9"/>
    </row>
    <row r="997" spans="1:26" ht="19.5" customHeight="1" x14ac:dyDescent="0.2">
      <c r="A997" s="209"/>
      <c r="B997" s="209"/>
      <c r="C997" s="220"/>
      <c r="D997" s="224"/>
      <c r="E997" s="209"/>
      <c r="F997" s="209"/>
      <c r="G997" s="209"/>
      <c r="H997" s="209"/>
      <c r="I997" s="209"/>
      <c r="J997" s="209"/>
      <c r="K997" s="209"/>
      <c r="L997" s="209"/>
      <c r="M997" s="209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9"/>
    </row>
    <row r="998" spans="1:26" ht="19.5" customHeight="1" x14ac:dyDescent="0.2">
      <c r="A998" s="209"/>
      <c r="B998" s="209"/>
      <c r="C998" s="220"/>
      <c r="D998" s="224"/>
      <c r="E998" s="209"/>
      <c r="F998" s="209"/>
      <c r="G998" s="209"/>
      <c r="H998" s="209"/>
      <c r="I998" s="209"/>
      <c r="J998" s="209"/>
      <c r="K998" s="209"/>
      <c r="L998" s="209"/>
      <c r="M998" s="209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9"/>
    </row>
    <row r="999" spans="1:26" ht="19.5" customHeight="1" x14ac:dyDescent="0.2">
      <c r="A999" s="209"/>
      <c r="B999" s="209"/>
      <c r="C999" s="220"/>
      <c r="D999" s="224"/>
      <c r="E999" s="209"/>
      <c r="F999" s="209"/>
      <c r="G999" s="209"/>
      <c r="H999" s="209"/>
      <c r="I999" s="209"/>
      <c r="J999" s="209"/>
      <c r="K999" s="209"/>
      <c r="L999" s="209"/>
      <c r="M999" s="209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9"/>
    </row>
    <row r="1000" spans="1:26" ht="19.5" customHeight="1" x14ac:dyDescent="0.2">
      <c r="A1000" s="209"/>
      <c r="B1000" s="209"/>
      <c r="C1000" s="220"/>
      <c r="D1000" s="224"/>
      <c r="E1000" s="209"/>
      <c r="F1000" s="209"/>
      <c r="G1000" s="209"/>
      <c r="H1000" s="209"/>
      <c r="I1000" s="209"/>
      <c r="J1000" s="209"/>
      <c r="K1000" s="209"/>
      <c r="L1000" s="209"/>
      <c r="M1000" s="209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9"/>
    </row>
    <row r="1001" spans="1:26" ht="19.5" customHeight="1" x14ac:dyDescent="0.2">
      <c r="A1001" s="209"/>
      <c r="B1001" s="209"/>
      <c r="C1001" s="220"/>
      <c r="D1001" s="224"/>
      <c r="E1001" s="209"/>
      <c r="F1001" s="209"/>
      <c r="G1001" s="209"/>
      <c r="H1001" s="209"/>
      <c r="I1001" s="209"/>
      <c r="J1001" s="209"/>
      <c r="K1001" s="209"/>
      <c r="L1001" s="209"/>
      <c r="M1001" s="209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  <c r="X1001" s="209"/>
      <c r="Y1001" s="209"/>
      <c r="Z1001" s="209"/>
    </row>
    <row r="1002" spans="1:26" ht="19.5" customHeight="1" x14ac:dyDescent="0.2">
      <c r="A1002" s="209"/>
      <c r="B1002" s="209"/>
      <c r="C1002" s="220"/>
      <c r="D1002" s="224"/>
      <c r="E1002" s="209"/>
      <c r="F1002" s="209"/>
      <c r="G1002" s="209"/>
      <c r="H1002" s="209"/>
      <c r="I1002" s="209"/>
      <c r="J1002" s="209"/>
      <c r="K1002" s="209"/>
      <c r="L1002" s="209"/>
      <c r="M1002" s="209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  <c r="X1002" s="209"/>
      <c r="Y1002" s="209"/>
      <c r="Z1002" s="209"/>
    </row>
    <row r="1003" spans="1:26" ht="19.5" customHeight="1" x14ac:dyDescent="0.2">
      <c r="A1003" s="209"/>
      <c r="B1003" s="209"/>
      <c r="C1003" s="220"/>
      <c r="D1003" s="224"/>
      <c r="E1003" s="209"/>
      <c r="F1003" s="209"/>
      <c r="G1003" s="209"/>
      <c r="H1003" s="209"/>
      <c r="I1003" s="209"/>
      <c r="J1003" s="209"/>
      <c r="K1003" s="209"/>
      <c r="L1003" s="209"/>
      <c r="M1003" s="209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  <c r="X1003" s="209"/>
      <c r="Y1003" s="209"/>
      <c r="Z1003" s="209"/>
    </row>
    <row r="1004" spans="1:26" ht="19.5" customHeight="1" x14ac:dyDescent="0.2">
      <c r="A1004" s="209"/>
      <c r="B1004" s="209"/>
      <c r="C1004" s="220"/>
      <c r="D1004" s="224"/>
      <c r="E1004" s="209"/>
      <c r="F1004" s="209"/>
      <c r="G1004" s="209"/>
      <c r="H1004" s="209"/>
      <c r="I1004" s="209"/>
      <c r="J1004" s="209"/>
      <c r="K1004" s="209"/>
      <c r="L1004" s="209"/>
      <c r="M1004" s="209"/>
      <c r="N1004" s="209"/>
      <c r="O1004" s="209"/>
      <c r="P1004" s="209"/>
      <c r="Q1004" s="209"/>
      <c r="R1004" s="209"/>
      <c r="S1004" s="209"/>
      <c r="T1004" s="209"/>
      <c r="U1004" s="209"/>
      <c r="V1004" s="209"/>
      <c r="W1004" s="209"/>
      <c r="X1004" s="209"/>
      <c r="Y1004" s="209"/>
      <c r="Z1004" s="209"/>
    </row>
    <row r="1005" spans="1:26" ht="19.5" customHeight="1" x14ac:dyDescent="0.2">
      <c r="A1005" s="209"/>
      <c r="B1005" s="209"/>
      <c r="C1005" s="220"/>
      <c r="D1005" s="224"/>
      <c r="E1005" s="209"/>
      <c r="F1005" s="209"/>
      <c r="G1005" s="209"/>
      <c r="H1005" s="209"/>
      <c r="I1005" s="209"/>
      <c r="J1005" s="209"/>
      <c r="K1005" s="209"/>
      <c r="L1005" s="209"/>
      <c r="M1005" s="209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  <c r="X1005" s="209"/>
      <c r="Y1005" s="209"/>
      <c r="Z1005" s="209"/>
    </row>
    <row r="1006" spans="1:26" ht="19.5" customHeight="1" x14ac:dyDescent="0.2">
      <c r="A1006" s="209"/>
      <c r="B1006" s="209"/>
      <c r="C1006" s="220"/>
      <c r="D1006" s="224"/>
      <c r="E1006" s="209"/>
      <c r="F1006" s="209"/>
      <c r="G1006" s="209"/>
      <c r="H1006" s="209"/>
      <c r="I1006" s="209"/>
      <c r="J1006" s="209"/>
      <c r="K1006" s="209"/>
      <c r="L1006" s="209"/>
      <c r="M1006" s="209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9"/>
    </row>
    <row r="1007" spans="1:26" ht="19.5" customHeight="1" x14ac:dyDescent="0.2">
      <c r="A1007" s="209"/>
      <c r="B1007" s="209"/>
      <c r="C1007" s="220"/>
      <c r="D1007" s="224"/>
      <c r="E1007" s="209"/>
      <c r="F1007" s="209"/>
      <c r="G1007" s="209"/>
      <c r="H1007" s="209"/>
      <c r="I1007" s="209"/>
      <c r="J1007" s="209"/>
      <c r="K1007" s="209"/>
      <c r="L1007" s="209"/>
      <c r="M1007" s="209"/>
      <c r="N1007" s="209"/>
      <c r="O1007" s="209"/>
      <c r="P1007" s="209"/>
      <c r="Q1007" s="209"/>
      <c r="R1007" s="209"/>
      <c r="S1007" s="209"/>
      <c r="T1007" s="209"/>
      <c r="U1007" s="209"/>
      <c r="V1007" s="209"/>
      <c r="W1007" s="209"/>
      <c r="X1007" s="209"/>
      <c r="Y1007" s="209"/>
      <c r="Z1007" s="209"/>
    </row>
    <row r="1008" spans="1:26" ht="19.5" customHeight="1" x14ac:dyDescent="0.2">
      <c r="A1008" s="209"/>
      <c r="B1008" s="209"/>
      <c r="C1008" s="220"/>
      <c r="D1008" s="224"/>
      <c r="E1008" s="209"/>
      <c r="F1008" s="209"/>
      <c r="G1008" s="209"/>
      <c r="H1008" s="209"/>
      <c r="I1008" s="209"/>
      <c r="J1008" s="209"/>
      <c r="K1008" s="209"/>
      <c r="L1008" s="209"/>
      <c r="M1008" s="209"/>
      <c r="N1008" s="209"/>
      <c r="O1008" s="209"/>
      <c r="P1008" s="209"/>
      <c r="Q1008" s="209"/>
      <c r="R1008" s="209"/>
      <c r="S1008" s="209"/>
      <c r="T1008" s="209"/>
      <c r="U1008" s="209"/>
      <c r="V1008" s="209"/>
      <c r="W1008" s="209"/>
      <c r="X1008" s="209"/>
      <c r="Y1008" s="209"/>
      <c r="Z1008" s="209"/>
    </row>
    <row r="1009" spans="1:26" ht="19.5" customHeight="1" x14ac:dyDescent="0.2">
      <c r="A1009" s="209"/>
      <c r="B1009" s="209"/>
      <c r="C1009" s="220"/>
      <c r="D1009" s="224"/>
      <c r="E1009" s="209"/>
      <c r="F1009" s="209"/>
      <c r="G1009" s="209"/>
      <c r="H1009" s="209"/>
      <c r="I1009" s="209"/>
      <c r="J1009" s="209"/>
      <c r="K1009" s="209"/>
      <c r="L1009" s="209"/>
      <c r="M1009" s="209"/>
      <c r="N1009" s="209"/>
      <c r="O1009" s="209"/>
      <c r="P1009" s="209"/>
      <c r="Q1009" s="209"/>
      <c r="R1009" s="209"/>
      <c r="S1009" s="209"/>
      <c r="T1009" s="209"/>
      <c r="U1009" s="209"/>
      <c r="V1009" s="209"/>
      <c r="W1009" s="209"/>
      <c r="X1009" s="209"/>
      <c r="Y1009" s="209"/>
      <c r="Z1009" s="209"/>
    </row>
    <row r="1010" spans="1:26" ht="19.5" customHeight="1" x14ac:dyDescent="0.2">
      <c r="A1010" s="209"/>
      <c r="B1010" s="209"/>
      <c r="C1010" s="220"/>
      <c r="D1010" s="224"/>
      <c r="E1010" s="209"/>
      <c r="F1010" s="209"/>
      <c r="G1010" s="209"/>
      <c r="H1010" s="209"/>
      <c r="I1010" s="209"/>
      <c r="J1010" s="209"/>
      <c r="K1010" s="209"/>
      <c r="L1010" s="209"/>
      <c r="M1010" s="209"/>
      <c r="N1010" s="209"/>
      <c r="O1010" s="209"/>
      <c r="P1010" s="209"/>
      <c r="Q1010" s="209"/>
      <c r="R1010" s="209"/>
      <c r="S1010" s="209"/>
      <c r="T1010" s="209"/>
      <c r="U1010" s="209"/>
      <c r="V1010" s="209"/>
      <c r="W1010" s="209"/>
      <c r="X1010" s="209"/>
      <c r="Y1010" s="209"/>
      <c r="Z1010" s="209"/>
    </row>
    <row r="1011" spans="1:26" ht="19.5" customHeight="1" x14ac:dyDescent="0.2">
      <c r="A1011" s="209"/>
      <c r="B1011" s="209"/>
      <c r="C1011" s="220"/>
      <c r="D1011" s="224"/>
      <c r="E1011" s="209"/>
      <c r="F1011" s="209"/>
      <c r="G1011" s="209"/>
      <c r="H1011" s="209"/>
      <c r="I1011" s="209"/>
      <c r="J1011" s="209"/>
      <c r="K1011" s="209"/>
      <c r="L1011" s="209"/>
      <c r="M1011" s="209"/>
      <c r="N1011" s="209"/>
      <c r="O1011" s="209"/>
      <c r="P1011" s="209"/>
      <c r="Q1011" s="209"/>
      <c r="R1011" s="209"/>
      <c r="S1011" s="209"/>
      <c r="T1011" s="209"/>
      <c r="U1011" s="209"/>
      <c r="V1011" s="209"/>
      <c r="W1011" s="209"/>
      <c r="X1011" s="209"/>
      <c r="Y1011" s="209"/>
      <c r="Z1011" s="209"/>
    </row>
    <row r="1012" spans="1:26" ht="19.5" customHeight="1" x14ac:dyDescent="0.2">
      <c r="A1012" s="209"/>
      <c r="B1012" s="209"/>
      <c r="C1012" s="220"/>
      <c r="D1012" s="224"/>
      <c r="E1012" s="209"/>
      <c r="F1012" s="209"/>
      <c r="G1012" s="209"/>
      <c r="H1012" s="209"/>
      <c r="I1012" s="209"/>
      <c r="J1012" s="209"/>
      <c r="K1012" s="209"/>
      <c r="L1012" s="209"/>
      <c r="M1012" s="209"/>
      <c r="N1012" s="209"/>
      <c r="O1012" s="209"/>
      <c r="P1012" s="209"/>
      <c r="Q1012" s="209"/>
      <c r="R1012" s="209"/>
      <c r="S1012" s="209"/>
      <c r="T1012" s="209"/>
      <c r="U1012" s="209"/>
      <c r="V1012" s="209"/>
      <c r="W1012" s="209"/>
      <c r="X1012" s="209"/>
      <c r="Y1012" s="209"/>
      <c r="Z1012" s="209"/>
    </row>
    <row r="1013" spans="1:26" ht="19.5" customHeight="1" x14ac:dyDescent="0.2">
      <c r="A1013" s="209"/>
      <c r="B1013" s="209"/>
      <c r="C1013" s="220"/>
      <c r="D1013" s="224"/>
      <c r="E1013" s="209"/>
      <c r="F1013" s="209"/>
      <c r="G1013" s="209"/>
      <c r="H1013" s="209"/>
      <c r="I1013" s="209"/>
      <c r="J1013" s="209"/>
      <c r="K1013" s="209"/>
      <c r="L1013" s="209"/>
      <c r="M1013" s="209"/>
      <c r="N1013" s="209"/>
      <c r="O1013" s="209"/>
      <c r="P1013" s="209"/>
      <c r="Q1013" s="209"/>
      <c r="R1013" s="209"/>
      <c r="S1013" s="209"/>
      <c r="T1013" s="209"/>
      <c r="U1013" s="209"/>
      <c r="V1013" s="209"/>
      <c r="W1013" s="209"/>
      <c r="X1013" s="209"/>
      <c r="Y1013" s="209"/>
      <c r="Z1013" s="209"/>
    </row>
    <row r="1014" spans="1:26" ht="19.5" customHeight="1" x14ac:dyDescent="0.2">
      <c r="A1014" s="209"/>
      <c r="B1014" s="209"/>
      <c r="C1014" s="220"/>
      <c r="D1014" s="224"/>
      <c r="E1014" s="209"/>
      <c r="F1014" s="209"/>
      <c r="G1014" s="209"/>
      <c r="H1014" s="209"/>
      <c r="I1014" s="209"/>
      <c r="J1014" s="209"/>
      <c r="K1014" s="209"/>
      <c r="L1014" s="209"/>
      <c r="M1014" s="209"/>
      <c r="N1014" s="209"/>
      <c r="O1014" s="209"/>
      <c r="P1014" s="209"/>
      <c r="Q1014" s="209"/>
      <c r="R1014" s="209"/>
      <c r="S1014" s="209"/>
      <c r="T1014" s="209"/>
      <c r="U1014" s="209"/>
      <c r="V1014" s="209"/>
      <c r="W1014" s="209"/>
      <c r="X1014" s="209"/>
      <c r="Y1014" s="209"/>
      <c r="Z1014" s="209"/>
    </row>
    <row r="1015" spans="1:26" ht="19.5" customHeight="1" x14ac:dyDescent="0.2">
      <c r="A1015" s="209"/>
      <c r="B1015" s="209"/>
      <c r="C1015" s="220"/>
      <c r="D1015" s="224"/>
      <c r="E1015" s="209"/>
      <c r="F1015" s="209"/>
      <c r="G1015" s="209"/>
      <c r="H1015" s="209"/>
      <c r="I1015" s="209"/>
      <c r="J1015" s="209"/>
      <c r="K1015" s="209"/>
      <c r="L1015" s="209"/>
      <c r="M1015" s="209"/>
      <c r="N1015" s="209"/>
      <c r="O1015" s="209"/>
      <c r="P1015" s="209"/>
      <c r="Q1015" s="209"/>
      <c r="R1015" s="209"/>
      <c r="S1015" s="209"/>
      <c r="T1015" s="209"/>
      <c r="U1015" s="209"/>
      <c r="V1015" s="209"/>
      <c r="W1015" s="209"/>
      <c r="X1015" s="209"/>
      <c r="Y1015" s="209"/>
      <c r="Z1015" s="209"/>
    </row>
    <row r="1016" spans="1:26" ht="19.5" customHeight="1" x14ac:dyDescent="0.2">
      <c r="A1016" s="209"/>
      <c r="B1016" s="209"/>
      <c r="C1016" s="220"/>
      <c r="D1016" s="224"/>
      <c r="E1016" s="209"/>
      <c r="F1016" s="209"/>
      <c r="G1016" s="209"/>
      <c r="H1016" s="209"/>
      <c r="I1016" s="209"/>
      <c r="J1016" s="209"/>
      <c r="K1016" s="209"/>
      <c r="L1016" s="209"/>
      <c r="M1016" s="209"/>
      <c r="N1016" s="209"/>
      <c r="O1016" s="209"/>
      <c r="P1016" s="209"/>
      <c r="Q1016" s="209"/>
      <c r="R1016" s="209"/>
      <c r="S1016" s="209"/>
      <c r="T1016" s="209"/>
      <c r="U1016" s="209"/>
      <c r="V1016" s="209"/>
      <c r="W1016" s="209"/>
      <c r="X1016" s="209"/>
      <c r="Y1016" s="209"/>
      <c r="Z1016" s="209"/>
    </row>
    <row r="1017" spans="1:26" ht="19.5" customHeight="1" x14ac:dyDescent="0.2">
      <c r="A1017" s="209"/>
      <c r="B1017" s="209"/>
      <c r="C1017" s="220"/>
      <c r="D1017" s="224"/>
      <c r="E1017" s="209"/>
      <c r="F1017" s="209"/>
      <c r="G1017" s="209"/>
      <c r="H1017" s="209"/>
      <c r="I1017" s="209"/>
      <c r="J1017" s="209"/>
      <c r="K1017" s="209"/>
      <c r="L1017" s="209"/>
      <c r="M1017" s="209"/>
      <c r="N1017" s="209"/>
      <c r="O1017" s="209"/>
      <c r="P1017" s="209"/>
      <c r="Q1017" s="209"/>
      <c r="R1017" s="209"/>
      <c r="S1017" s="209"/>
      <c r="T1017" s="209"/>
      <c r="U1017" s="209"/>
      <c r="V1017" s="209"/>
      <c r="W1017" s="209"/>
      <c r="X1017" s="209"/>
      <c r="Y1017" s="209"/>
      <c r="Z1017" s="209"/>
    </row>
  </sheetData>
  <sheetProtection algorithmName="SHA-512" hashValue="/xh0Y0vxMzt60X2vJukyirD6ZRjWt3nIIINcYp4lkrhXfzdIKBaIXKK00P+xG6JpVnefdqGYbTWYY/Hn0V/fwA==" saltValue="K+3gL8PhFGHNIwg0QQ5pyg==" spinCount="100000" sheet="1" objects="1" scenarios="1" formatCells="0" formatColumns="0" formatRows="0" selectLockedCells="1"/>
  <autoFilter ref="A13:V14" xr:uid="{00000000-0009-0000-0000-000002000000}"/>
  <mergeCells count="172">
    <mergeCell ref="B1:D1"/>
    <mergeCell ref="B3:D3"/>
    <mergeCell ref="C6:D6"/>
    <mergeCell ref="C8:D8"/>
    <mergeCell ref="F8:G8"/>
    <mergeCell ref="F10:G10"/>
    <mergeCell ref="V13:V14"/>
    <mergeCell ref="A16:A17"/>
    <mergeCell ref="B16:B17"/>
    <mergeCell ref="C16:C17"/>
    <mergeCell ref="D16:D17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A13:A14"/>
    <mergeCell ref="A20:A21"/>
    <mergeCell ref="B20:B21"/>
    <mergeCell ref="C20:C21"/>
    <mergeCell ref="D20:D21"/>
    <mergeCell ref="U13:U14"/>
    <mergeCell ref="A26:A27"/>
    <mergeCell ref="B26:B27"/>
    <mergeCell ref="C26:C27"/>
    <mergeCell ref="D26:D27"/>
    <mergeCell ref="B13:B14"/>
    <mergeCell ref="E13:E14"/>
    <mergeCell ref="F13:F14"/>
    <mergeCell ref="G13:G14"/>
    <mergeCell ref="H13:H14"/>
    <mergeCell ref="A18:A19"/>
    <mergeCell ref="B18:B19"/>
    <mergeCell ref="C18:C19"/>
    <mergeCell ref="D18:D19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34:A35"/>
    <mergeCell ref="B34:B35"/>
    <mergeCell ref="A36:A37"/>
    <mergeCell ref="B36:B37"/>
    <mergeCell ref="A30:A31"/>
    <mergeCell ref="B30:B31"/>
    <mergeCell ref="C30:C31"/>
    <mergeCell ref="D30:D31"/>
    <mergeCell ref="A32:A33"/>
    <mergeCell ref="B32:B33"/>
    <mergeCell ref="C32:C33"/>
    <mergeCell ref="D32:D33"/>
    <mergeCell ref="A42:A43"/>
    <mergeCell ref="B42:B43"/>
    <mergeCell ref="C42:C43"/>
    <mergeCell ref="A44:A45"/>
    <mergeCell ref="C44:C45"/>
    <mergeCell ref="A38:A39"/>
    <mergeCell ref="B38:B39"/>
    <mergeCell ref="A40:A41"/>
    <mergeCell ref="B40:B41"/>
    <mergeCell ref="C40:C41"/>
    <mergeCell ref="B44:B45"/>
    <mergeCell ref="Q67:Q69"/>
    <mergeCell ref="R67:R69"/>
    <mergeCell ref="G67:G69"/>
    <mergeCell ref="H67:H69"/>
    <mergeCell ref="I67:I69"/>
    <mergeCell ref="J67:J69"/>
    <mergeCell ref="K67:K69"/>
    <mergeCell ref="L67:L69"/>
    <mergeCell ref="A67:A69"/>
    <mergeCell ref="B67:B69"/>
    <mergeCell ref="C67:C69"/>
    <mergeCell ref="D67:D69"/>
    <mergeCell ref="E67:E69"/>
    <mergeCell ref="F67:F69"/>
    <mergeCell ref="A70:A72"/>
    <mergeCell ref="B70:B72"/>
    <mergeCell ref="C70:C72"/>
    <mergeCell ref="D70:D72"/>
    <mergeCell ref="E70:E72"/>
    <mergeCell ref="F70:F72"/>
    <mergeCell ref="M67:M69"/>
    <mergeCell ref="N67:N69"/>
    <mergeCell ref="O67:O69"/>
    <mergeCell ref="G70:G72"/>
    <mergeCell ref="H70:H72"/>
    <mergeCell ref="I70:I72"/>
    <mergeCell ref="J70:J72"/>
    <mergeCell ref="K70:K72"/>
    <mergeCell ref="L70:L72"/>
    <mergeCell ref="S70:S72"/>
    <mergeCell ref="T70:T72"/>
    <mergeCell ref="U70:U72"/>
    <mergeCell ref="V70:V72"/>
    <mergeCell ref="R75:U75"/>
    <mergeCell ref="Q81:S81"/>
    <mergeCell ref="M70:M72"/>
    <mergeCell ref="N70:N72"/>
    <mergeCell ref="O70:O72"/>
    <mergeCell ref="P70:P72"/>
    <mergeCell ref="Q70:Q72"/>
    <mergeCell ref="R70:R72"/>
    <mergeCell ref="S67:S69"/>
    <mergeCell ref="T67:T69"/>
    <mergeCell ref="U67:U69"/>
    <mergeCell ref="V67:V69"/>
    <mergeCell ref="P67:P69"/>
    <mergeCell ref="C38:C39"/>
    <mergeCell ref="C36:C37"/>
    <mergeCell ref="C34:C35"/>
    <mergeCell ref="D44:D45"/>
    <mergeCell ref="D42:D43"/>
    <mergeCell ref="D40:D41"/>
    <mergeCell ref="D38:D39"/>
    <mergeCell ref="D36:D37"/>
    <mergeCell ref="D34:D35"/>
    <mergeCell ref="C46:C47"/>
    <mergeCell ref="C48:C49"/>
    <mergeCell ref="C50:C51"/>
    <mergeCell ref="C52:C53"/>
    <mergeCell ref="C54:C55"/>
    <mergeCell ref="C56:C57"/>
    <mergeCell ref="C58:C59"/>
    <mergeCell ref="D60:D61"/>
    <mergeCell ref="D62:D63"/>
    <mergeCell ref="D64:D65"/>
    <mergeCell ref="A62:A63"/>
    <mergeCell ref="A64:A65"/>
    <mergeCell ref="B46:B47"/>
    <mergeCell ref="B48:B49"/>
    <mergeCell ref="B50:B51"/>
    <mergeCell ref="B52:B53"/>
    <mergeCell ref="B54:B55"/>
    <mergeCell ref="B56:B57"/>
    <mergeCell ref="B58:B59"/>
    <mergeCell ref="A58:A59"/>
    <mergeCell ref="A60:A61"/>
    <mergeCell ref="A46:A47"/>
    <mergeCell ref="A48:A49"/>
    <mergeCell ref="A50:A51"/>
    <mergeCell ref="A52:A53"/>
    <mergeCell ref="A54:A55"/>
    <mergeCell ref="A56:A57"/>
    <mergeCell ref="B60:B61"/>
    <mergeCell ref="B62:B63"/>
    <mergeCell ref="B64:B65"/>
    <mergeCell ref="C60:C61"/>
    <mergeCell ref="C62:C63"/>
    <mergeCell ref="C64:C65"/>
    <mergeCell ref="D46:D47"/>
    <mergeCell ref="D48:D49"/>
    <mergeCell ref="D50:D51"/>
    <mergeCell ref="D52:D53"/>
    <mergeCell ref="D54:D55"/>
    <mergeCell ref="D56:D57"/>
    <mergeCell ref="D58:D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tToWidth="0" orientation="landscape" r:id="rId1"/>
  <colBreaks count="2" manualBreakCount="2">
    <brk id="10" max="84" man="1"/>
    <brk id="16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85" zoomScaleNormal="115" zoomScaleSheetLayoutView="85" workbookViewId="0">
      <selection activeCell="F32" sqref="F32"/>
    </sheetView>
  </sheetViews>
  <sheetFormatPr defaultRowHeight="12.75" x14ac:dyDescent="0.2"/>
  <cols>
    <col min="1" max="1" width="21.6640625" style="248" customWidth="1"/>
    <col min="2" max="2" width="17" style="248" customWidth="1"/>
    <col min="3" max="3" width="14.6640625" style="248" customWidth="1"/>
    <col min="4" max="4" width="72.5" style="248" customWidth="1"/>
    <col min="5" max="5" width="16.1640625" style="248" customWidth="1"/>
    <col min="6" max="6" width="24.1640625" style="248" customWidth="1"/>
    <col min="7" max="7" width="33.1640625" style="248" bestFit="1" customWidth="1"/>
    <col min="8" max="8" width="15.33203125" style="248" customWidth="1"/>
    <col min="9" max="9" width="39" style="248" customWidth="1"/>
    <col min="10" max="12" width="9.33203125" style="248"/>
    <col min="13" max="13" width="15.5" style="248" bestFit="1" customWidth="1"/>
    <col min="14" max="256" width="9.33203125" style="248"/>
    <col min="257" max="257" width="21.6640625" style="248" customWidth="1"/>
    <col min="258" max="258" width="17" style="248" customWidth="1"/>
    <col min="259" max="259" width="14.6640625" style="248" customWidth="1"/>
    <col min="260" max="260" width="71.1640625" style="248" customWidth="1"/>
    <col min="261" max="261" width="16.1640625" style="248" customWidth="1"/>
    <col min="262" max="262" width="21.83203125" style="248" customWidth="1"/>
    <col min="263" max="263" width="33.1640625" style="248" bestFit="1" customWidth="1"/>
    <col min="264" max="264" width="15.33203125" style="248" customWidth="1"/>
    <col min="265" max="265" width="39" style="248" customWidth="1"/>
    <col min="266" max="268" width="9.33203125" style="248"/>
    <col min="269" max="269" width="15.5" style="248" bestFit="1" customWidth="1"/>
    <col min="270" max="512" width="9.33203125" style="248"/>
    <col min="513" max="513" width="21.6640625" style="248" customWidth="1"/>
    <col min="514" max="514" width="17" style="248" customWidth="1"/>
    <col min="515" max="515" width="14.6640625" style="248" customWidth="1"/>
    <col min="516" max="516" width="71.1640625" style="248" customWidth="1"/>
    <col min="517" max="517" width="16.1640625" style="248" customWidth="1"/>
    <col min="518" max="518" width="21.83203125" style="248" customWidth="1"/>
    <col min="519" max="519" width="33.1640625" style="248" bestFit="1" customWidth="1"/>
    <col min="520" max="520" width="15.33203125" style="248" customWidth="1"/>
    <col min="521" max="521" width="39" style="248" customWidth="1"/>
    <col min="522" max="524" width="9.33203125" style="248"/>
    <col min="525" max="525" width="15.5" style="248" bestFit="1" customWidth="1"/>
    <col min="526" max="768" width="9.33203125" style="248"/>
    <col min="769" max="769" width="21.6640625" style="248" customWidth="1"/>
    <col min="770" max="770" width="17" style="248" customWidth="1"/>
    <col min="771" max="771" width="14.6640625" style="248" customWidth="1"/>
    <col min="772" max="772" width="71.1640625" style="248" customWidth="1"/>
    <col min="773" max="773" width="16.1640625" style="248" customWidth="1"/>
    <col min="774" max="774" width="21.83203125" style="248" customWidth="1"/>
    <col min="775" max="775" width="33.1640625" style="248" bestFit="1" customWidth="1"/>
    <col min="776" max="776" width="15.33203125" style="248" customWidth="1"/>
    <col min="777" max="777" width="39" style="248" customWidth="1"/>
    <col min="778" max="780" width="9.33203125" style="248"/>
    <col min="781" max="781" width="15.5" style="248" bestFit="1" customWidth="1"/>
    <col min="782" max="1024" width="9.33203125" style="248"/>
    <col min="1025" max="1025" width="21.6640625" style="248" customWidth="1"/>
    <col min="1026" max="1026" width="17" style="248" customWidth="1"/>
    <col min="1027" max="1027" width="14.6640625" style="248" customWidth="1"/>
    <col min="1028" max="1028" width="71.1640625" style="248" customWidth="1"/>
    <col min="1029" max="1029" width="16.1640625" style="248" customWidth="1"/>
    <col min="1030" max="1030" width="21.83203125" style="248" customWidth="1"/>
    <col min="1031" max="1031" width="33.1640625" style="248" bestFit="1" customWidth="1"/>
    <col min="1032" max="1032" width="15.33203125" style="248" customWidth="1"/>
    <col min="1033" max="1033" width="39" style="248" customWidth="1"/>
    <col min="1034" max="1036" width="9.33203125" style="248"/>
    <col min="1037" max="1037" width="15.5" style="248" bestFit="1" customWidth="1"/>
    <col min="1038" max="1280" width="9.33203125" style="248"/>
    <col min="1281" max="1281" width="21.6640625" style="248" customWidth="1"/>
    <col min="1282" max="1282" width="17" style="248" customWidth="1"/>
    <col min="1283" max="1283" width="14.6640625" style="248" customWidth="1"/>
    <col min="1284" max="1284" width="71.1640625" style="248" customWidth="1"/>
    <col min="1285" max="1285" width="16.1640625" style="248" customWidth="1"/>
    <col min="1286" max="1286" width="21.83203125" style="248" customWidth="1"/>
    <col min="1287" max="1287" width="33.1640625" style="248" bestFit="1" customWidth="1"/>
    <col min="1288" max="1288" width="15.33203125" style="248" customWidth="1"/>
    <col min="1289" max="1289" width="39" style="248" customWidth="1"/>
    <col min="1290" max="1292" width="9.33203125" style="248"/>
    <col min="1293" max="1293" width="15.5" style="248" bestFit="1" customWidth="1"/>
    <col min="1294" max="1536" width="9.33203125" style="248"/>
    <col min="1537" max="1537" width="21.6640625" style="248" customWidth="1"/>
    <col min="1538" max="1538" width="17" style="248" customWidth="1"/>
    <col min="1539" max="1539" width="14.6640625" style="248" customWidth="1"/>
    <col min="1540" max="1540" width="71.1640625" style="248" customWidth="1"/>
    <col min="1541" max="1541" width="16.1640625" style="248" customWidth="1"/>
    <col min="1542" max="1542" width="21.83203125" style="248" customWidth="1"/>
    <col min="1543" max="1543" width="33.1640625" style="248" bestFit="1" customWidth="1"/>
    <col min="1544" max="1544" width="15.33203125" style="248" customWidth="1"/>
    <col min="1545" max="1545" width="39" style="248" customWidth="1"/>
    <col min="1546" max="1548" width="9.33203125" style="248"/>
    <col min="1549" max="1549" width="15.5" style="248" bestFit="1" customWidth="1"/>
    <col min="1550" max="1792" width="9.33203125" style="248"/>
    <col min="1793" max="1793" width="21.6640625" style="248" customWidth="1"/>
    <col min="1794" max="1794" width="17" style="248" customWidth="1"/>
    <col min="1795" max="1795" width="14.6640625" style="248" customWidth="1"/>
    <col min="1796" max="1796" width="71.1640625" style="248" customWidth="1"/>
    <col min="1797" max="1797" width="16.1640625" style="248" customWidth="1"/>
    <col min="1798" max="1798" width="21.83203125" style="248" customWidth="1"/>
    <col min="1799" max="1799" width="33.1640625" style="248" bestFit="1" customWidth="1"/>
    <col min="1800" max="1800" width="15.33203125" style="248" customWidth="1"/>
    <col min="1801" max="1801" width="39" style="248" customWidth="1"/>
    <col min="1802" max="1804" width="9.33203125" style="248"/>
    <col min="1805" max="1805" width="15.5" style="248" bestFit="1" customWidth="1"/>
    <col min="1806" max="2048" width="9.33203125" style="248"/>
    <col min="2049" max="2049" width="21.6640625" style="248" customWidth="1"/>
    <col min="2050" max="2050" width="17" style="248" customWidth="1"/>
    <col min="2051" max="2051" width="14.6640625" style="248" customWidth="1"/>
    <col min="2052" max="2052" width="71.1640625" style="248" customWidth="1"/>
    <col min="2053" max="2053" width="16.1640625" style="248" customWidth="1"/>
    <col min="2054" max="2054" width="21.83203125" style="248" customWidth="1"/>
    <col min="2055" max="2055" width="33.1640625" style="248" bestFit="1" customWidth="1"/>
    <col min="2056" max="2056" width="15.33203125" style="248" customWidth="1"/>
    <col min="2057" max="2057" width="39" style="248" customWidth="1"/>
    <col min="2058" max="2060" width="9.33203125" style="248"/>
    <col min="2061" max="2061" width="15.5" style="248" bestFit="1" customWidth="1"/>
    <col min="2062" max="2304" width="9.33203125" style="248"/>
    <col min="2305" max="2305" width="21.6640625" style="248" customWidth="1"/>
    <col min="2306" max="2306" width="17" style="248" customWidth="1"/>
    <col min="2307" max="2307" width="14.6640625" style="248" customWidth="1"/>
    <col min="2308" max="2308" width="71.1640625" style="248" customWidth="1"/>
    <col min="2309" max="2309" width="16.1640625" style="248" customWidth="1"/>
    <col min="2310" max="2310" width="21.83203125" style="248" customWidth="1"/>
    <col min="2311" max="2311" width="33.1640625" style="248" bestFit="1" customWidth="1"/>
    <col min="2312" max="2312" width="15.33203125" style="248" customWidth="1"/>
    <col min="2313" max="2313" width="39" style="248" customWidth="1"/>
    <col min="2314" max="2316" width="9.33203125" style="248"/>
    <col min="2317" max="2317" width="15.5" style="248" bestFit="1" customWidth="1"/>
    <col min="2318" max="2560" width="9.33203125" style="248"/>
    <col min="2561" max="2561" width="21.6640625" style="248" customWidth="1"/>
    <col min="2562" max="2562" width="17" style="248" customWidth="1"/>
    <col min="2563" max="2563" width="14.6640625" style="248" customWidth="1"/>
    <col min="2564" max="2564" width="71.1640625" style="248" customWidth="1"/>
    <col min="2565" max="2565" width="16.1640625" style="248" customWidth="1"/>
    <col min="2566" max="2566" width="21.83203125" style="248" customWidth="1"/>
    <col min="2567" max="2567" width="33.1640625" style="248" bestFit="1" customWidth="1"/>
    <col min="2568" max="2568" width="15.33203125" style="248" customWidth="1"/>
    <col min="2569" max="2569" width="39" style="248" customWidth="1"/>
    <col min="2570" max="2572" width="9.33203125" style="248"/>
    <col min="2573" max="2573" width="15.5" style="248" bestFit="1" customWidth="1"/>
    <col min="2574" max="2816" width="9.33203125" style="248"/>
    <col min="2817" max="2817" width="21.6640625" style="248" customWidth="1"/>
    <col min="2818" max="2818" width="17" style="248" customWidth="1"/>
    <col min="2819" max="2819" width="14.6640625" style="248" customWidth="1"/>
    <col min="2820" max="2820" width="71.1640625" style="248" customWidth="1"/>
    <col min="2821" max="2821" width="16.1640625" style="248" customWidth="1"/>
    <col min="2822" max="2822" width="21.83203125" style="248" customWidth="1"/>
    <col min="2823" max="2823" width="33.1640625" style="248" bestFit="1" customWidth="1"/>
    <col min="2824" max="2824" width="15.33203125" style="248" customWidth="1"/>
    <col min="2825" max="2825" width="39" style="248" customWidth="1"/>
    <col min="2826" max="2828" width="9.33203125" style="248"/>
    <col min="2829" max="2829" width="15.5" style="248" bestFit="1" customWidth="1"/>
    <col min="2830" max="3072" width="9.33203125" style="248"/>
    <col min="3073" max="3073" width="21.6640625" style="248" customWidth="1"/>
    <col min="3074" max="3074" width="17" style="248" customWidth="1"/>
    <col min="3075" max="3075" width="14.6640625" style="248" customWidth="1"/>
    <col min="3076" max="3076" width="71.1640625" style="248" customWidth="1"/>
    <col min="3077" max="3077" width="16.1640625" style="248" customWidth="1"/>
    <col min="3078" max="3078" width="21.83203125" style="248" customWidth="1"/>
    <col min="3079" max="3079" width="33.1640625" style="248" bestFit="1" customWidth="1"/>
    <col min="3080" max="3080" width="15.33203125" style="248" customWidth="1"/>
    <col min="3081" max="3081" width="39" style="248" customWidth="1"/>
    <col min="3082" max="3084" width="9.33203125" style="248"/>
    <col min="3085" max="3085" width="15.5" style="248" bestFit="1" customWidth="1"/>
    <col min="3086" max="3328" width="9.33203125" style="248"/>
    <col min="3329" max="3329" width="21.6640625" style="248" customWidth="1"/>
    <col min="3330" max="3330" width="17" style="248" customWidth="1"/>
    <col min="3331" max="3331" width="14.6640625" style="248" customWidth="1"/>
    <col min="3332" max="3332" width="71.1640625" style="248" customWidth="1"/>
    <col min="3333" max="3333" width="16.1640625" style="248" customWidth="1"/>
    <col min="3334" max="3334" width="21.83203125" style="248" customWidth="1"/>
    <col min="3335" max="3335" width="33.1640625" style="248" bestFit="1" customWidth="1"/>
    <col min="3336" max="3336" width="15.33203125" style="248" customWidth="1"/>
    <col min="3337" max="3337" width="39" style="248" customWidth="1"/>
    <col min="3338" max="3340" width="9.33203125" style="248"/>
    <col min="3341" max="3341" width="15.5" style="248" bestFit="1" customWidth="1"/>
    <col min="3342" max="3584" width="9.33203125" style="248"/>
    <col min="3585" max="3585" width="21.6640625" style="248" customWidth="1"/>
    <col min="3586" max="3586" width="17" style="248" customWidth="1"/>
    <col min="3587" max="3587" width="14.6640625" style="248" customWidth="1"/>
    <col min="3588" max="3588" width="71.1640625" style="248" customWidth="1"/>
    <col min="3589" max="3589" width="16.1640625" style="248" customWidth="1"/>
    <col min="3590" max="3590" width="21.83203125" style="248" customWidth="1"/>
    <col min="3591" max="3591" width="33.1640625" style="248" bestFit="1" customWidth="1"/>
    <col min="3592" max="3592" width="15.33203125" style="248" customWidth="1"/>
    <col min="3593" max="3593" width="39" style="248" customWidth="1"/>
    <col min="3594" max="3596" width="9.33203125" style="248"/>
    <col min="3597" max="3597" width="15.5" style="248" bestFit="1" customWidth="1"/>
    <col min="3598" max="3840" width="9.33203125" style="248"/>
    <col min="3841" max="3841" width="21.6640625" style="248" customWidth="1"/>
    <col min="3842" max="3842" width="17" style="248" customWidth="1"/>
    <col min="3843" max="3843" width="14.6640625" style="248" customWidth="1"/>
    <col min="3844" max="3844" width="71.1640625" style="248" customWidth="1"/>
    <col min="3845" max="3845" width="16.1640625" style="248" customWidth="1"/>
    <col min="3846" max="3846" width="21.83203125" style="248" customWidth="1"/>
    <col min="3847" max="3847" width="33.1640625" style="248" bestFit="1" customWidth="1"/>
    <col min="3848" max="3848" width="15.33203125" style="248" customWidth="1"/>
    <col min="3849" max="3849" width="39" style="248" customWidth="1"/>
    <col min="3850" max="3852" width="9.33203125" style="248"/>
    <col min="3853" max="3853" width="15.5" style="248" bestFit="1" customWidth="1"/>
    <col min="3854" max="4096" width="9.33203125" style="248"/>
    <col min="4097" max="4097" width="21.6640625" style="248" customWidth="1"/>
    <col min="4098" max="4098" width="17" style="248" customWidth="1"/>
    <col min="4099" max="4099" width="14.6640625" style="248" customWidth="1"/>
    <col min="4100" max="4100" width="71.1640625" style="248" customWidth="1"/>
    <col min="4101" max="4101" width="16.1640625" style="248" customWidth="1"/>
    <col min="4102" max="4102" width="21.83203125" style="248" customWidth="1"/>
    <col min="4103" max="4103" width="33.1640625" style="248" bestFit="1" customWidth="1"/>
    <col min="4104" max="4104" width="15.33203125" style="248" customWidth="1"/>
    <col min="4105" max="4105" width="39" style="248" customWidth="1"/>
    <col min="4106" max="4108" width="9.33203125" style="248"/>
    <col min="4109" max="4109" width="15.5" style="248" bestFit="1" customWidth="1"/>
    <col min="4110" max="4352" width="9.33203125" style="248"/>
    <col min="4353" max="4353" width="21.6640625" style="248" customWidth="1"/>
    <col min="4354" max="4354" width="17" style="248" customWidth="1"/>
    <col min="4355" max="4355" width="14.6640625" style="248" customWidth="1"/>
    <col min="4356" max="4356" width="71.1640625" style="248" customWidth="1"/>
    <col min="4357" max="4357" width="16.1640625" style="248" customWidth="1"/>
    <col min="4358" max="4358" width="21.83203125" style="248" customWidth="1"/>
    <col min="4359" max="4359" width="33.1640625" style="248" bestFit="1" customWidth="1"/>
    <col min="4360" max="4360" width="15.33203125" style="248" customWidth="1"/>
    <col min="4361" max="4361" width="39" style="248" customWidth="1"/>
    <col min="4362" max="4364" width="9.33203125" style="248"/>
    <col min="4365" max="4365" width="15.5" style="248" bestFit="1" customWidth="1"/>
    <col min="4366" max="4608" width="9.33203125" style="248"/>
    <col min="4609" max="4609" width="21.6640625" style="248" customWidth="1"/>
    <col min="4610" max="4610" width="17" style="248" customWidth="1"/>
    <col min="4611" max="4611" width="14.6640625" style="248" customWidth="1"/>
    <col min="4612" max="4612" width="71.1640625" style="248" customWidth="1"/>
    <col min="4613" max="4613" width="16.1640625" style="248" customWidth="1"/>
    <col min="4614" max="4614" width="21.83203125" style="248" customWidth="1"/>
    <col min="4615" max="4615" width="33.1640625" style="248" bestFit="1" customWidth="1"/>
    <col min="4616" max="4616" width="15.33203125" style="248" customWidth="1"/>
    <col min="4617" max="4617" width="39" style="248" customWidth="1"/>
    <col min="4618" max="4620" width="9.33203125" style="248"/>
    <col min="4621" max="4621" width="15.5" style="248" bestFit="1" customWidth="1"/>
    <col min="4622" max="4864" width="9.33203125" style="248"/>
    <col min="4865" max="4865" width="21.6640625" style="248" customWidth="1"/>
    <col min="4866" max="4866" width="17" style="248" customWidth="1"/>
    <col min="4867" max="4867" width="14.6640625" style="248" customWidth="1"/>
    <col min="4868" max="4868" width="71.1640625" style="248" customWidth="1"/>
    <col min="4869" max="4869" width="16.1640625" style="248" customWidth="1"/>
    <col min="4870" max="4870" width="21.83203125" style="248" customWidth="1"/>
    <col min="4871" max="4871" width="33.1640625" style="248" bestFit="1" customWidth="1"/>
    <col min="4872" max="4872" width="15.33203125" style="248" customWidth="1"/>
    <col min="4873" max="4873" width="39" style="248" customWidth="1"/>
    <col min="4874" max="4876" width="9.33203125" style="248"/>
    <col min="4877" max="4877" width="15.5" style="248" bestFit="1" customWidth="1"/>
    <col min="4878" max="5120" width="9.33203125" style="248"/>
    <col min="5121" max="5121" width="21.6640625" style="248" customWidth="1"/>
    <col min="5122" max="5122" width="17" style="248" customWidth="1"/>
    <col min="5123" max="5123" width="14.6640625" style="248" customWidth="1"/>
    <col min="5124" max="5124" width="71.1640625" style="248" customWidth="1"/>
    <col min="5125" max="5125" width="16.1640625" style="248" customWidth="1"/>
    <col min="5126" max="5126" width="21.83203125" style="248" customWidth="1"/>
    <col min="5127" max="5127" width="33.1640625" style="248" bestFit="1" customWidth="1"/>
    <col min="5128" max="5128" width="15.33203125" style="248" customWidth="1"/>
    <col min="5129" max="5129" width="39" style="248" customWidth="1"/>
    <col min="5130" max="5132" width="9.33203125" style="248"/>
    <col min="5133" max="5133" width="15.5" style="248" bestFit="1" customWidth="1"/>
    <col min="5134" max="5376" width="9.33203125" style="248"/>
    <col min="5377" max="5377" width="21.6640625" style="248" customWidth="1"/>
    <col min="5378" max="5378" width="17" style="248" customWidth="1"/>
    <col min="5379" max="5379" width="14.6640625" style="248" customWidth="1"/>
    <col min="5380" max="5380" width="71.1640625" style="248" customWidth="1"/>
    <col min="5381" max="5381" width="16.1640625" style="248" customWidth="1"/>
    <col min="5382" max="5382" width="21.83203125" style="248" customWidth="1"/>
    <col min="5383" max="5383" width="33.1640625" style="248" bestFit="1" customWidth="1"/>
    <col min="5384" max="5384" width="15.33203125" style="248" customWidth="1"/>
    <col min="5385" max="5385" width="39" style="248" customWidth="1"/>
    <col min="5386" max="5388" width="9.33203125" style="248"/>
    <col min="5389" max="5389" width="15.5" style="248" bestFit="1" customWidth="1"/>
    <col min="5390" max="5632" width="9.33203125" style="248"/>
    <col min="5633" max="5633" width="21.6640625" style="248" customWidth="1"/>
    <col min="5634" max="5634" width="17" style="248" customWidth="1"/>
    <col min="5635" max="5635" width="14.6640625" style="248" customWidth="1"/>
    <col min="5636" max="5636" width="71.1640625" style="248" customWidth="1"/>
    <col min="5637" max="5637" width="16.1640625" style="248" customWidth="1"/>
    <col min="5638" max="5638" width="21.83203125" style="248" customWidth="1"/>
    <col min="5639" max="5639" width="33.1640625" style="248" bestFit="1" customWidth="1"/>
    <col min="5640" max="5640" width="15.33203125" style="248" customWidth="1"/>
    <col min="5641" max="5641" width="39" style="248" customWidth="1"/>
    <col min="5642" max="5644" width="9.33203125" style="248"/>
    <col min="5645" max="5645" width="15.5" style="248" bestFit="1" customWidth="1"/>
    <col min="5646" max="5888" width="9.33203125" style="248"/>
    <col min="5889" max="5889" width="21.6640625" style="248" customWidth="1"/>
    <col min="5890" max="5890" width="17" style="248" customWidth="1"/>
    <col min="5891" max="5891" width="14.6640625" style="248" customWidth="1"/>
    <col min="5892" max="5892" width="71.1640625" style="248" customWidth="1"/>
    <col min="5893" max="5893" width="16.1640625" style="248" customWidth="1"/>
    <col min="5894" max="5894" width="21.83203125" style="248" customWidth="1"/>
    <col min="5895" max="5895" width="33.1640625" style="248" bestFit="1" customWidth="1"/>
    <col min="5896" max="5896" width="15.33203125" style="248" customWidth="1"/>
    <col min="5897" max="5897" width="39" style="248" customWidth="1"/>
    <col min="5898" max="5900" width="9.33203125" style="248"/>
    <col min="5901" max="5901" width="15.5" style="248" bestFit="1" customWidth="1"/>
    <col min="5902" max="6144" width="9.33203125" style="248"/>
    <col min="6145" max="6145" width="21.6640625" style="248" customWidth="1"/>
    <col min="6146" max="6146" width="17" style="248" customWidth="1"/>
    <col min="6147" max="6147" width="14.6640625" style="248" customWidth="1"/>
    <col min="6148" max="6148" width="71.1640625" style="248" customWidth="1"/>
    <col min="6149" max="6149" width="16.1640625" style="248" customWidth="1"/>
    <col min="6150" max="6150" width="21.83203125" style="248" customWidth="1"/>
    <col min="6151" max="6151" width="33.1640625" style="248" bestFit="1" customWidth="1"/>
    <col min="6152" max="6152" width="15.33203125" style="248" customWidth="1"/>
    <col min="6153" max="6153" width="39" style="248" customWidth="1"/>
    <col min="6154" max="6156" width="9.33203125" style="248"/>
    <col min="6157" max="6157" width="15.5" style="248" bestFit="1" customWidth="1"/>
    <col min="6158" max="6400" width="9.33203125" style="248"/>
    <col min="6401" max="6401" width="21.6640625" style="248" customWidth="1"/>
    <col min="6402" max="6402" width="17" style="248" customWidth="1"/>
    <col min="6403" max="6403" width="14.6640625" style="248" customWidth="1"/>
    <col min="6404" max="6404" width="71.1640625" style="248" customWidth="1"/>
    <col min="6405" max="6405" width="16.1640625" style="248" customWidth="1"/>
    <col min="6406" max="6406" width="21.83203125" style="248" customWidth="1"/>
    <col min="6407" max="6407" width="33.1640625" style="248" bestFit="1" customWidth="1"/>
    <col min="6408" max="6408" width="15.33203125" style="248" customWidth="1"/>
    <col min="6409" max="6409" width="39" style="248" customWidth="1"/>
    <col min="6410" max="6412" width="9.33203125" style="248"/>
    <col min="6413" max="6413" width="15.5" style="248" bestFit="1" customWidth="1"/>
    <col min="6414" max="6656" width="9.33203125" style="248"/>
    <col min="6657" max="6657" width="21.6640625" style="248" customWidth="1"/>
    <col min="6658" max="6658" width="17" style="248" customWidth="1"/>
    <col min="6659" max="6659" width="14.6640625" style="248" customWidth="1"/>
    <col min="6660" max="6660" width="71.1640625" style="248" customWidth="1"/>
    <col min="6661" max="6661" width="16.1640625" style="248" customWidth="1"/>
    <col min="6662" max="6662" width="21.83203125" style="248" customWidth="1"/>
    <col min="6663" max="6663" width="33.1640625" style="248" bestFit="1" customWidth="1"/>
    <col min="6664" max="6664" width="15.33203125" style="248" customWidth="1"/>
    <col min="6665" max="6665" width="39" style="248" customWidth="1"/>
    <col min="6666" max="6668" width="9.33203125" style="248"/>
    <col min="6669" max="6669" width="15.5" style="248" bestFit="1" customWidth="1"/>
    <col min="6670" max="6912" width="9.33203125" style="248"/>
    <col min="6913" max="6913" width="21.6640625" style="248" customWidth="1"/>
    <col min="6914" max="6914" width="17" style="248" customWidth="1"/>
    <col min="6915" max="6915" width="14.6640625" style="248" customWidth="1"/>
    <col min="6916" max="6916" width="71.1640625" style="248" customWidth="1"/>
    <col min="6917" max="6917" width="16.1640625" style="248" customWidth="1"/>
    <col min="6918" max="6918" width="21.83203125" style="248" customWidth="1"/>
    <col min="6919" max="6919" width="33.1640625" style="248" bestFit="1" customWidth="1"/>
    <col min="6920" max="6920" width="15.33203125" style="248" customWidth="1"/>
    <col min="6921" max="6921" width="39" style="248" customWidth="1"/>
    <col min="6922" max="6924" width="9.33203125" style="248"/>
    <col min="6925" max="6925" width="15.5" style="248" bestFit="1" customWidth="1"/>
    <col min="6926" max="7168" width="9.33203125" style="248"/>
    <col min="7169" max="7169" width="21.6640625" style="248" customWidth="1"/>
    <col min="7170" max="7170" width="17" style="248" customWidth="1"/>
    <col min="7171" max="7171" width="14.6640625" style="248" customWidth="1"/>
    <col min="7172" max="7172" width="71.1640625" style="248" customWidth="1"/>
    <col min="7173" max="7173" width="16.1640625" style="248" customWidth="1"/>
    <col min="7174" max="7174" width="21.83203125" style="248" customWidth="1"/>
    <col min="7175" max="7175" width="33.1640625" style="248" bestFit="1" customWidth="1"/>
    <col min="7176" max="7176" width="15.33203125" style="248" customWidth="1"/>
    <col min="7177" max="7177" width="39" style="248" customWidth="1"/>
    <col min="7178" max="7180" width="9.33203125" style="248"/>
    <col min="7181" max="7181" width="15.5" style="248" bestFit="1" customWidth="1"/>
    <col min="7182" max="7424" width="9.33203125" style="248"/>
    <col min="7425" max="7425" width="21.6640625" style="248" customWidth="1"/>
    <col min="7426" max="7426" width="17" style="248" customWidth="1"/>
    <col min="7427" max="7427" width="14.6640625" style="248" customWidth="1"/>
    <col min="7428" max="7428" width="71.1640625" style="248" customWidth="1"/>
    <col min="7429" max="7429" width="16.1640625" style="248" customWidth="1"/>
    <col min="7430" max="7430" width="21.83203125" style="248" customWidth="1"/>
    <col min="7431" max="7431" width="33.1640625" style="248" bestFit="1" customWidth="1"/>
    <col min="7432" max="7432" width="15.33203125" style="248" customWidth="1"/>
    <col min="7433" max="7433" width="39" style="248" customWidth="1"/>
    <col min="7434" max="7436" width="9.33203125" style="248"/>
    <col min="7437" max="7437" width="15.5" style="248" bestFit="1" customWidth="1"/>
    <col min="7438" max="7680" width="9.33203125" style="248"/>
    <col min="7681" max="7681" width="21.6640625" style="248" customWidth="1"/>
    <col min="7682" max="7682" width="17" style="248" customWidth="1"/>
    <col min="7683" max="7683" width="14.6640625" style="248" customWidth="1"/>
    <col min="7684" max="7684" width="71.1640625" style="248" customWidth="1"/>
    <col min="7685" max="7685" width="16.1640625" style="248" customWidth="1"/>
    <col min="7686" max="7686" width="21.83203125" style="248" customWidth="1"/>
    <col min="7687" max="7687" width="33.1640625" style="248" bestFit="1" customWidth="1"/>
    <col min="7688" max="7688" width="15.33203125" style="248" customWidth="1"/>
    <col min="7689" max="7689" width="39" style="248" customWidth="1"/>
    <col min="7690" max="7692" width="9.33203125" style="248"/>
    <col min="7693" max="7693" width="15.5" style="248" bestFit="1" customWidth="1"/>
    <col min="7694" max="7936" width="9.33203125" style="248"/>
    <col min="7937" max="7937" width="21.6640625" style="248" customWidth="1"/>
    <col min="7938" max="7938" width="17" style="248" customWidth="1"/>
    <col min="7939" max="7939" width="14.6640625" style="248" customWidth="1"/>
    <col min="7940" max="7940" width="71.1640625" style="248" customWidth="1"/>
    <col min="7941" max="7941" width="16.1640625" style="248" customWidth="1"/>
    <col min="7942" max="7942" width="21.83203125" style="248" customWidth="1"/>
    <col min="7943" max="7943" width="33.1640625" style="248" bestFit="1" customWidth="1"/>
    <col min="7944" max="7944" width="15.33203125" style="248" customWidth="1"/>
    <col min="7945" max="7945" width="39" style="248" customWidth="1"/>
    <col min="7946" max="7948" width="9.33203125" style="248"/>
    <col min="7949" max="7949" width="15.5" style="248" bestFit="1" customWidth="1"/>
    <col min="7950" max="8192" width="9.33203125" style="248"/>
    <col min="8193" max="8193" width="21.6640625" style="248" customWidth="1"/>
    <col min="8194" max="8194" width="17" style="248" customWidth="1"/>
    <col min="8195" max="8195" width="14.6640625" style="248" customWidth="1"/>
    <col min="8196" max="8196" width="71.1640625" style="248" customWidth="1"/>
    <col min="8197" max="8197" width="16.1640625" style="248" customWidth="1"/>
    <col min="8198" max="8198" width="21.83203125" style="248" customWidth="1"/>
    <col min="8199" max="8199" width="33.1640625" style="248" bestFit="1" customWidth="1"/>
    <col min="8200" max="8200" width="15.33203125" style="248" customWidth="1"/>
    <col min="8201" max="8201" width="39" style="248" customWidth="1"/>
    <col min="8202" max="8204" width="9.33203125" style="248"/>
    <col min="8205" max="8205" width="15.5" style="248" bestFit="1" customWidth="1"/>
    <col min="8206" max="8448" width="9.33203125" style="248"/>
    <col min="8449" max="8449" width="21.6640625" style="248" customWidth="1"/>
    <col min="8450" max="8450" width="17" style="248" customWidth="1"/>
    <col min="8451" max="8451" width="14.6640625" style="248" customWidth="1"/>
    <col min="8452" max="8452" width="71.1640625" style="248" customWidth="1"/>
    <col min="8453" max="8453" width="16.1640625" style="248" customWidth="1"/>
    <col min="8454" max="8454" width="21.83203125" style="248" customWidth="1"/>
    <col min="8455" max="8455" width="33.1640625" style="248" bestFit="1" customWidth="1"/>
    <col min="8456" max="8456" width="15.33203125" style="248" customWidth="1"/>
    <col min="8457" max="8457" width="39" style="248" customWidth="1"/>
    <col min="8458" max="8460" width="9.33203125" style="248"/>
    <col min="8461" max="8461" width="15.5" style="248" bestFit="1" customWidth="1"/>
    <col min="8462" max="8704" width="9.33203125" style="248"/>
    <col min="8705" max="8705" width="21.6640625" style="248" customWidth="1"/>
    <col min="8706" max="8706" width="17" style="248" customWidth="1"/>
    <col min="8707" max="8707" width="14.6640625" style="248" customWidth="1"/>
    <col min="8708" max="8708" width="71.1640625" style="248" customWidth="1"/>
    <col min="8709" max="8709" width="16.1640625" style="248" customWidth="1"/>
    <col min="8710" max="8710" width="21.83203125" style="248" customWidth="1"/>
    <col min="8711" max="8711" width="33.1640625" style="248" bestFit="1" customWidth="1"/>
    <col min="8712" max="8712" width="15.33203125" style="248" customWidth="1"/>
    <col min="8713" max="8713" width="39" style="248" customWidth="1"/>
    <col min="8714" max="8716" width="9.33203125" style="248"/>
    <col min="8717" max="8717" width="15.5" style="248" bestFit="1" customWidth="1"/>
    <col min="8718" max="8960" width="9.33203125" style="248"/>
    <col min="8961" max="8961" width="21.6640625" style="248" customWidth="1"/>
    <col min="8962" max="8962" width="17" style="248" customWidth="1"/>
    <col min="8963" max="8963" width="14.6640625" style="248" customWidth="1"/>
    <col min="8964" max="8964" width="71.1640625" style="248" customWidth="1"/>
    <col min="8965" max="8965" width="16.1640625" style="248" customWidth="1"/>
    <col min="8966" max="8966" width="21.83203125" style="248" customWidth="1"/>
    <col min="8967" max="8967" width="33.1640625" style="248" bestFit="1" customWidth="1"/>
    <col min="8968" max="8968" width="15.33203125" style="248" customWidth="1"/>
    <col min="8969" max="8969" width="39" style="248" customWidth="1"/>
    <col min="8970" max="8972" width="9.33203125" style="248"/>
    <col min="8973" max="8973" width="15.5" style="248" bestFit="1" customWidth="1"/>
    <col min="8974" max="9216" width="9.33203125" style="248"/>
    <col min="9217" max="9217" width="21.6640625" style="248" customWidth="1"/>
    <col min="9218" max="9218" width="17" style="248" customWidth="1"/>
    <col min="9219" max="9219" width="14.6640625" style="248" customWidth="1"/>
    <col min="9220" max="9220" width="71.1640625" style="248" customWidth="1"/>
    <col min="9221" max="9221" width="16.1640625" style="248" customWidth="1"/>
    <col min="9222" max="9222" width="21.83203125" style="248" customWidth="1"/>
    <col min="9223" max="9223" width="33.1640625" style="248" bestFit="1" customWidth="1"/>
    <col min="9224" max="9224" width="15.33203125" style="248" customWidth="1"/>
    <col min="9225" max="9225" width="39" style="248" customWidth="1"/>
    <col min="9226" max="9228" width="9.33203125" style="248"/>
    <col min="9229" max="9229" width="15.5" style="248" bestFit="1" customWidth="1"/>
    <col min="9230" max="9472" width="9.33203125" style="248"/>
    <col min="9473" max="9473" width="21.6640625" style="248" customWidth="1"/>
    <col min="9474" max="9474" width="17" style="248" customWidth="1"/>
    <col min="9475" max="9475" width="14.6640625" style="248" customWidth="1"/>
    <col min="9476" max="9476" width="71.1640625" style="248" customWidth="1"/>
    <col min="9477" max="9477" width="16.1640625" style="248" customWidth="1"/>
    <col min="9478" max="9478" width="21.83203125" style="248" customWidth="1"/>
    <col min="9479" max="9479" width="33.1640625" style="248" bestFit="1" customWidth="1"/>
    <col min="9480" max="9480" width="15.33203125" style="248" customWidth="1"/>
    <col min="9481" max="9481" width="39" style="248" customWidth="1"/>
    <col min="9482" max="9484" width="9.33203125" style="248"/>
    <col min="9485" max="9485" width="15.5" style="248" bestFit="1" customWidth="1"/>
    <col min="9486" max="9728" width="9.33203125" style="248"/>
    <col min="9729" max="9729" width="21.6640625" style="248" customWidth="1"/>
    <col min="9730" max="9730" width="17" style="248" customWidth="1"/>
    <col min="9731" max="9731" width="14.6640625" style="248" customWidth="1"/>
    <col min="9732" max="9732" width="71.1640625" style="248" customWidth="1"/>
    <col min="9733" max="9733" width="16.1640625" style="248" customWidth="1"/>
    <col min="9734" max="9734" width="21.83203125" style="248" customWidth="1"/>
    <col min="9735" max="9735" width="33.1640625" style="248" bestFit="1" customWidth="1"/>
    <col min="9736" max="9736" width="15.33203125" style="248" customWidth="1"/>
    <col min="9737" max="9737" width="39" style="248" customWidth="1"/>
    <col min="9738" max="9740" width="9.33203125" style="248"/>
    <col min="9741" max="9741" width="15.5" style="248" bestFit="1" customWidth="1"/>
    <col min="9742" max="9984" width="9.33203125" style="248"/>
    <col min="9985" max="9985" width="21.6640625" style="248" customWidth="1"/>
    <col min="9986" max="9986" width="17" style="248" customWidth="1"/>
    <col min="9987" max="9987" width="14.6640625" style="248" customWidth="1"/>
    <col min="9988" max="9988" width="71.1640625" style="248" customWidth="1"/>
    <col min="9989" max="9989" width="16.1640625" style="248" customWidth="1"/>
    <col min="9990" max="9990" width="21.83203125" style="248" customWidth="1"/>
    <col min="9991" max="9991" width="33.1640625" style="248" bestFit="1" customWidth="1"/>
    <col min="9992" max="9992" width="15.33203125" style="248" customWidth="1"/>
    <col min="9993" max="9993" width="39" style="248" customWidth="1"/>
    <col min="9994" max="9996" width="9.33203125" style="248"/>
    <col min="9997" max="9997" width="15.5" style="248" bestFit="1" customWidth="1"/>
    <col min="9998" max="10240" width="9.33203125" style="248"/>
    <col min="10241" max="10241" width="21.6640625" style="248" customWidth="1"/>
    <col min="10242" max="10242" width="17" style="248" customWidth="1"/>
    <col min="10243" max="10243" width="14.6640625" style="248" customWidth="1"/>
    <col min="10244" max="10244" width="71.1640625" style="248" customWidth="1"/>
    <col min="10245" max="10245" width="16.1640625" style="248" customWidth="1"/>
    <col min="10246" max="10246" width="21.83203125" style="248" customWidth="1"/>
    <col min="10247" max="10247" width="33.1640625" style="248" bestFit="1" customWidth="1"/>
    <col min="10248" max="10248" width="15.33203125" style="248" customWidth="1"/>
    <col min="10249" max="10249" width="39" style="248" customWidth="1"/>
    <col min="10250" max="10252" width="9.33203125" style="248"/>
    <col min="10253" max="10253" width="15.5" style="248" bestFit="1" customWidth="1"/>
    <col min="10254" max="10496" width="9.33203125" style="248"/>
    <col min="10497" max="10497" width="21.6640625" style="248" customWidth="1"/>
    <col min="10498" max="10498" width="17" style="248" customWidth="1"/>
    <col min="10499" max="10499" width="14.6640625" style="248" customWidth="1"/>
    <col min="10500" max="10500" width="71.1640625" style="248" customWidth="1"/>
    <col min="10501" max="10501" width="16.1640625" style="248" customWidth="1"/>
    <col min="10502" max="10502" width="21.83203125" style="248" customWidth="1"/>
    <col min="10503" max="10503" width="33.1640625" style="248" bestFit="1" customWidth="1"/>
    <col min="10504" max="10504" width="15.33203125" style="248" customWidth="1"/>
    <col min="10505" max="10505" width="39" style="248" customWidth="1"/>
    <col min="10506" max="10508" width="9.33203125" style="248"/>
    <col min="10509" max="10509" width="15.5" style="248" bestFit="1" customWidth="1"/>
    <col min="10510" max="10752" width="9.33203125" style="248"/>
    <col min="10753" max="10753" width="21.6640625" style="248" customWidth="1"/>
    <col min="10754" max="10754" width="17" style="248" customWidth="1"/>
    <col min="10755" max="10755" width="14.6640625" style="248" customWidth="1"/>
    <col min="10756" max="10756" width="71.1640625" style="248" customWidth="1"/>
    <col min="10757" max="10757" width="16.1640625" style="248" customWidth="1"/>
    <col min="10758" max="10758" width="21.83203125" style="248" customWidth="1"/>
    <col min="10759" max="10759" width="33.1640625" style="248" bestFit="1" customWidth="1"/>
    <col min="10760" max="10760" width="15.33203125" style="248" customWidth="1"/>
    <col min="10761" max="10761" width="39" style="248" customWidth="1"/>
    <col min="10762" max="10764" width="9.33203125" style="248"/>
    <col min="10765" max="10765" width="15.5" style="248" bestFit="1" customWidth="1"/>
    <col min="10766" max="11008" width="9.33203125" style="248"/>
    <col min="11009" max="11009" width="21.6640625" style="248" customWidth="1"/>
    <col min="11010" max="11010" width="17" style="248" customWidth="1"/>
    <col min="11011" max="11011" width="14.6640625" style="248" customWidth="1"/>
    <col min="11012" max="11012" width="71.1640625" style="248" customWidth="1"/>
    <col min="11013" max="11013" width="16.1640625" style="248" customWidth="1"/>
    <col min="11014" max="11014" width="21.83203125" style="248" customWidth="1"/>
    <col min="11015" max="11015" width="33.1640625" style="248" bestFit="1" customWidth="1"/>
    <col min="11016" max="11016" width="15.33203125" style="248" customWidth="1"/>
    <col min="11017" max="11017" width="39" style="248" customWidth="1"/>
    <col min="11018" max="11020" width="9.33203125" style="248"/>
    <col min="11021" max="11021" width="15.5" style="248" bestFit="1" customWidth="1"/>
    <col min="11022" max="11264" width="9.33203125" style="248"/>
    <col min="11265" max="11265" width="21.6640625" style="248" customWidth="1"/>
    <col min="11266" max="11266" width="17" style="248" customWidth="1"/>
    <col min="11267" max="11267" width="14.6640625" style="248" customWidth="1"/>
    <col min="11268" max="11268" width="71.1640625" style="248" customWidth="1"/>
    <col min="11269" max="11269" width="16.1640625" style="248" customWidth="1"/>
    <col min="11270" max="11270" width="21.83203125" style="248" customWidth="1"/>
    <col min="11271" max="11271" width="33.1640625" style="248" bestFit="1" customWidth="1"/>
    <col min="11272" max="11272" width="15.33203125" style="248" customWidth="1"/>
    <col min="11273" max="11273" width="39" style="248" customWidth="1"/>
    <col min="11274" max="11276" width="9.33203125" style="248"/>
    <col min="11277" max="11277" width="15.5" style="248" bestFit="1" customWidth="1"/>
    <col min="11278" max="11520" width="9.33203125" style="248"/>
    <col min="11521" max="11521" width="21.6640625" style="248" customWidth="1"/>
    <col min="11522" max="11522" width="17" style="248" customWidth="1"/>
    <col min="11523" max="11523" width="14.6640625" style="248" customWidth="1"/>
    <col min="11524" max="11524" width="71.1640625" style="248" customWidth="1"/>
    <col min="11525" max="11525" width="16.1640625" style="248" customWidth="1"/>
    <col min="11526" max="11526" width="21.83203125" style="248" customWidth="1"/>
    <col min="11527" max="11527" width="33.1640625" style="248" bestFit="1" customWidth="1"/>
    <col min="11528" max="11528" width="15.33203125" style="248" customWidth="1"/>
    <col min="11529" max="11529" width="39" style="248" customWidth="1"/>
    <col min="11530" max="11532" width="9.33203125" style="248"/>
    <col min="11533" max="11533" width="15.5" style="248" bestFit="1" customWidth="1"/>
    <col min="11534" max="11776" width="9.33203125" style="248"/>
    <col min="11777" max="11777" width="21.6640625" style="248" customWidth="1"/>
    <col min="11778" max="11778" width="17" style="248" customWidth="1"/>
    <col min="11779" max="11779" width="14.6640625" style="248" customWidth="1"/>
    <col min="11780" max="11780" width="71.1640625" style="248" customWidth="1"/>
    <col min="11781" max="11781" width="16.1640625" style="248" customWidth="1"/>
    <col min="11782" max="11782" width="21.83203125" style="248" customWidth="1"/>
    <col min="11783" max="11783" width="33.1640625" style="248" bestFit="1" customWidth="1"/>
    <col min="11784" max="11784" width="15.33203125" style="248" customWidth="1"/>
    <col min="11785" max="11785" width="39" style="248" customWidth="1"/>
    <col min="11786" max="11788" width="9.33203125" style="248"/>
    <col min="11789" max="11789" width="15.5" style="248" bestFit="1" customWidth="1"/>
    <col min="11790" max="12032" width="9.33203125" style="248"/>
    <col min="12033" max="12033" width="21.6640625" style="248" customWidth="1"/>
    <col min="12034" max="12034" width="17" style="248" customWidth="1"/>
    <col min="12035" max="12035" width="14.6640625" style="248" customWidth="1"/>
    <col min="12036" max="12036" width="71.1640625" style="248" customWidth="1"/>
    <col min="12037" max="12037" width="16.1640625" style="248" customWidth="1"/>
    <col min="12038" max="12038" width="21.83203125" style="248" customWidth="1"/>
    <col min="12039" max="12039" width="33.1640625" style="248" bestFit="1" customWidth="1"/>
    <col min="12040" max="12040" width="15.33203125" style="248" customWidth="1"/>
    <col min="12041" max="12041" width="39" style="248" customWidth="1"/>
    <col min="12042" max="12044" width="9.33203125" style="248"/>
    <col min="12045" max="12045" width="15.5" style="248" bestFit="1" customWidth="1"/>
    <col min="12046" max="12288" width="9.33203125" style="248"/>
    <col min="12289" max="12289" width="21.6640625" style="248" customWidth="1"/>
    <col min="12290" max="12290" width="17" style="248" customWidth="1"/>
    <col min="12291" max="12291" width="14.6640625" style="248" customWidth="1"/>
    <col min="12292" max="12292" width="71.1640625" style="248" customWidth="1"/>
    <col min="12293" max="12293" width="16.1640625" style="248" customWidth="1"/>
    <col min="12294" max="12294" width="21.83203125" style="248" customWidth="1"/>
    <col min="12295" max="12295" width="33.1640625" style="248" bestFit="1" customWidth="1"/>
    <col min="12296" max="12296" width="15.33203125" style="248" customWidth="1"/>
    <col min="12297" max="12297" width="39" style="248" customWidth="1"/>
    <col min="12298" max="12300" width="9.33203125" style="248"/>
    <col min="12301" max="12301" width="15.5" style="248" bestFit="1" customWidth="1"/>
    <col min="12302" max="12544" width="9.33203125" style="248"/>
    <col min="12545" max="12545" width="21.6640625" style="248" customWidth="1"/>
    <col min="12546" max="12546" width="17" style="248" customWidth="1"/>
    <col min="12547" max="12547" width="14.6640625" style="248" customWidth="1"/>
    <col min="12548" max="12548" width="71.1640625" style="248" customWidth="1"/>
    <col min="12549" max="12549" width="16.1640625" style="248" customWidth="1"/>
    <col min="12550" max="12550" width="21.83203125" style="248" customWidth="1"/>
    <col min="12551" max="12551" width="33.1640625" style="248" bestFit="1" customWidth="1"/>
    <col min="12552" max="12552" width="15.33203125" style="248" customWidth="1"/>
    <col min="12553" max="12553" width="39" style="248" customWidth="1"/>
    <col min="12554" max="12556" width="9.33203125" style="248"/>
    <col min="12557" max="12557" width="15.5" style="248" bestFit="1" customWidth="1"/>
    <col min="12558" max="12800" width="9.33203125" style="248"/>
    <col min="12801" max="12801" width="21.6640625" style="248" customWidth="1"/>
    <col min="12802" max="12802" width="17" style="248" customWidth="1"/>
    <col min="12803" max="12803" width="14.6640625" style="248" customWidth="1"/>
    <col min="12804" max="12804" width="71.1640625" style="248" customWidth="1"/>
    <col min="12805" max="12805" width="16.1640625" style="248" customWidth="1"/>
    <col min="12806" max="12806" width="21.83203125" style="248" customWidth="1"/>
    <col min="12807" max="12807" width="33.1640625" style="248" bestFit="1" customWidth="1"/>
    <col min="12808" max="12808" width="15.33203125" style="248" customWidth="1"/>
    <col min="12809" max="12809" width="39" style="248" customWidth="1"/>
    <col min="12810" max="12812" width="9.33203125" style="248"/>
    <col min="12813" max="12813" width="15.5" style="248" bestFit="1" customWidth="1"/>
    <col min="12814" max="13056" width="9.33203125" style="248"/>
    <col min="13057" max="13057" width="21.6640625" style="248" customWidth="1"/>
    <col min="13058" max="13058" width="17" style="248" customWidth="1"/>
    <col min="13059" max="13059" width="14.6640625" style="248" customWidth="1"/>
    <col min="13060" max="13060" width="71.1640625" style="248" customWidth="1"/>
    <col min="13061" max="13061" width="16.1640625" style="248" customWidth="1"/>
    <col min="13062" max="13062" width="21.83203125" style="248" customWidth="1"/>
    <col min="13063" max="13063" width="33.1640625" style="248" bestFit="1" customWidth="1"/>
    <col min="13064" max="13064" width="15.33203125" style="248" customWidth="1"/>
    <col min="13065" max="13065" width="39" style="248" customWidth="1"/>
    <col min="13066" max="13068" width="9.33203125" style="248"/>
    <col min="13069" max="13069" width="15.5" style="248" bestFit="1" customWidth="1"/>
    <col min="13070" max="13312" width="9.33203125" style="248"/>
    <col min="13313" max="13313" width="21.6640625" style="248" customWidth="1"/>
    <col min="13314" max="13314" width="17" style="248" customWidth="1"/>
    <col min="13315" max="13315" width="14.6640625" style="248" customWidth="1"/>
    <col min="13316" max="13316" width="71.1640625" style="248" customWidth="1"/>
    <col min="13317" max="13317" width="16.1640625" style="248" customWidth="1"/>
    <col min="13318" max="13318" width="21.83203125" style="248" customWidth="1"/>
    <col min="13319" max="13319" width="33.1640625" style="248" bestFit="1" customWidth="1"/>
    <col min="13320" max="13320" width="15.33203125" style="248" customWidth="1"/>
    <col min="13321" max="13321" width="39" style="248" customWidth="1"/>
    <col min="13322" max="13324" width="9.33203125" style="248"/>
    <col min="13325" max="13325" width="15.5" style="248" bestFit="1" customWidth="1"/>
    <col min="13326" max="13568" width="9.33203125" style="248"/>
    <col min="13569" max="13569" width="21.6640625" style="248" customWidth="1"/>
    <col min="13570" max="13570" width="17" style="248" customWidth="1"/>
    <col min="13571" max="13571" width="14.6640625" style="248" customWidth="1"/>
    <col min="13572" max="13572" width="71.1640625" style="248" customWidth="1"/>
    <col min="13573" max="13573" width="16.1640625" style="248" customWidth="1"/>
    <col min="13574" max="13574" width="21.83203125" style="248" customWidth="1"/>
    <col min="13575" max="13575" width="33.1640625" style="248" bestFit="1" customWidth="1"/>
    <col min="13576" max="13576" width="15.33203125" style="248" customWidth="1"/>
    <col min="13577" max="13577" width="39" style="248" customWidth="1"/>
    <col min="13578" max="13580" width="9.33203125" style="248"/>
    <col min="13581" max="13581" width="15.5" style="248" bestFit="1" customWidth="1"/>
    <col min="13582" max="13824" width="9.33203125" style="248"/>
    <col min="13825" max="13825" width="21.6640625" style="248" customWidth="1"/>
    <col min="13826" max="13826" width="17" style="248" customWidth="1"/>
    <col min="13827" max="13827" width="14.6640625" style="248" customWidth="1"/>
    <col min="13828" max="13828" width="71.1640625" style="248" customWidth="1"/>
    <col min="13829" max="13829" width="16.1640625" style="248" customWidth="1"/>
    <col min="13830" max="13830" width="21.83203125" style="248" customWidth="1"/>
    <col min="13831" max="13831" width="33.1640625" style="248" bestFit="1" customWidth="1"/>
    <col min="13832" max="13832" width="15.33203125" style="248" customWidth="1"/>
    <col min="13833" max="13833" width="39" style="248" customWidth="1"/>
    <col min="13834" max="13836" width="9.33203125" style="248"/>
    <col min="13837" max="13837" width="15.5" style="248" bestFit="1" customWidth="1"/>
    <col min="13838" max="14080" width="9.33203125" style="248"/>
    <col min="14081" max="14081" width="21.6640625" style="248" customWidth="1"/>
    <col min="14082" max="14082" width="17" style="248" customWidth="1"/>
    <col min="14083" max="14083" width="14.6640625" style="248" customWidth="1"/>
    <col min="14084" max="14084" width="71.1640625" style="248" customWidth="1"/>
    <col min="14085" max="14085" width="16.1640625" style="248" customWidth="1"/>
    <col min="14086" max="14086" width="21.83203125" style="248" customWidth="1"/>
    <col min="14087" max="14087" width="33.1640625" style="248" bestFit="1" customWidth="1"/>
    <col min="14088" max="14088" width="15.33203125" style="248" customWidth="1"/>
    <col min="14089" max="14089" width="39" style="248" customWidth="1"/>
    <col min="14090" max="14092" width="9.33203125" style="248"/>
    <col min="14093" max="14093" width="15.5" style="248" bestFit="1" customWidth="1"/>
    <col min="14094" max="14336" width="9.33203125" style="248"/>
    <col min="14337" max="14337" width="21.6640625" style="248" customWidth="1"/>
    <col min="14338" max="14338" width="17" style="248" customWidth="1"/>
    <col min="14339" max="14339" width="14.6640625" style="248" customWidth="1"/>
    <col min="14340" max="14340" width="71.1640625" style="248" customWidth="1"/>
    <col min="14341" max="14341" width="16.1640625" style="248" customWidth="1"/>
    <col min="14342" max="14342" width="21.83203125" style="248" customWidth="1"/>
    <col min="14343" max="14343" width="33.1640625" style="248" bestFit="1" customWidth="1"/>
    <col min="14344" max="14344" width="15.33203125" style="248" customWidth="1"/>
    <col min="14345" max="14345" width="39" style="248" customWidth="1"/>
    <col min="14346" max="14348" width="9.33203125" style="248"/>
    <col min="14349" max="14349" width="15.5" style="248" bestFit="1" customWidth="1"/>
    <col min="14350" max="14592" width="9.33203125" style="248"/>
    <col min="14593" max="14593" width="21.6640625" style="248" customWidth="1"/>
    <col min="14594" max="14594" width="17" style="248" customWidth="1"/>
    <col min="14595" max="14595" width="14.6640625" style="248" customWidth="1"/>
    <col min="14596" max="14596" width="71.1640625" style="248" customWidth="1"/>
    <col min="14597" max="14597" width="16.1640625" style="248" customWidth="1"/>
    <col min="14598" max="14598" width="21.83203125" style="248" customWidth="1"/>
    <col min="14599" max="14599" width="33.1640625" style="248" bestFit="1" customWidth="1"/>
    <col min="14600" max="14600" width="15.33203125" style="248" customWidth="1"/>
    <col min="14601" max="14601" width="39" style="248" customWidth="1"/>
    <col min="14602" max="14604" width="9.33203125" style="248"/>
    <col min="14605" max="14605" width="15.5" style="248" bestFit="1" customWidth="1"/>
    <col min="14606" max="14848" width="9.33203125" style="248"/>
    <col min="14849" max="14849" width="21.6640625" style="248" customWidth="1"/>
    <col min="14850" max="14850" width="17" style="248" customWidth="1"/>
    <col min="14851" max="14851" width="14.6640625" style="248" customWidth="1"/>
    <col min="14852" max="14852" width="71.1640625" style="248" customWidth="1"/>
    <col min="14853" max="14853" width="16.1640625" style="248" customWidth="1"/>
    <col min="14854" max="14854" width="21.83203125" style="248" customWidth="1"/>
    <col min="14855" max="14855" width="33.1640625" style="248" bestFit="1" customWidth="1"/>
    <col min="14856" max="14856" width="15.33203125" style="248" customWidth="1"/>
    <col min="14857" max="14857" width="39" style="248" customWidth="1"/>
    <col min="14858" max="14860" width="9.33203125" style="248"/>
    <col min="14861" max="14861" width="15.5" style="248" bestFit="1" customWidth="1"/>
    <col min="14862" max="15104" width="9.33203125" style="248"/>
    <col min="15105" max="15105" width="21.6640625" style="248" customWidth="1"/>
    <col min="15106" max="15106" width="17" style="248" customWidth="1"/>
    <col min="15107" max="15107" width="14.6640625" style="248" customWidth="1"/>
    <col min="15108" max="15108" width="71.1640625" style="248" customWidth="1"/>
    <col min="15109" max="15109" width="16.1640625" style="248" customWidth="1"/>
    <col min="15110" max="15110" width="21.83203125" style="248" customWidth="1"/>
    <col min="15111" max="15111" width="33.1640625" style="248" bestFit="1" customWidth="1"/>
    <col min="15112" max="15112" width="15.33203125" style="248" customWidth="1"/>
    <col min="15113" max="15113" width="39" style="248" customWidth="1"/>
    <col min="15114" max="15116" width="9.33203125" style="248"/>
    <col min="15117" max="15117" width="15.5" style="248" bestFit="1" customWidth="1"/>
    <col min="15118" max="15360" width="9.33203125" style="248"/>
    <col min="15361" max="15361" width="21.6640625" style="248" customWidth="1"/>
    <col min="15362" max="15362" width="17" style="248" customWidth="1"/>
    <col min="15363" max="15363" width="14.6640625" style="248" customWidth="1"/>
    <col min="15364" max="15364" width="71.1640625" style="248" customWidth="1"/>
    <col min="15365" max="15365" width="16.1640625" style="248" customWidth="1"/>
    <col min="15366" max="15366" width="21.83203125" style="248" customWidth="1"/>
    <col min="15367" max="15367" width="33.1640625" style="248" bestFit="1" customWidth="1"/>
    <col min="15368" max="15368" width="15.33203125" style="248" customWidth="1"/>
    <col min="15369" max="15369" width="39" style="248" customWidth="1"/>
    <col min="15370" max="15372" width="9.33203125" style="248"/>
    <col min="15373" max="15373" width="15.5" style="248" bestFit="1" customWidth="1"/>
    <col min="15374" max="15616" width="9.33203125" style="248"/>
    <col min="15617" max="15617" width="21.6640625" style="248" customWidth="1"/>
    <col min="15618" max="15618" width="17" style="248" customWidth="1"/>
    <col min="15619" max="15619" width="14.6640625" style="248" customWidth="1"/>
    <col min="15620" max="15620" width="71.1640625" style="248" customWidth="1"/>
    <col min="15621" max="15621" width="16.1640625" style="248" customWidth="1"/>
    <col min="15622" max="15622" width="21.83203125" style="248" customWidth="1"/>
    <col min="15623" max="15623" width="33.1640625" style="248" bestFit="1" customWidth="1"/>
    <col min="15624" max="15624" width="15.33203125" style="248" customWidth="1"/>
    <col min="15625" max="15625" width="39" style="248" customWidth="1"/>
    <col min="15626" max="15628" width="9.33203125" style="248"/>
    <col min="15629" max="15629" width="15.5" style="248" bestFit="1" customWidth="1"/>
    <col min="15630" max="15872" width="9.33203125" style="248"/>
    <col min="15873" max="15873" width="21.6640625" style="248" customWidth="1"/>
    <col min="15874" max="15874" width="17" style="248" customWidth="1"/>
    <col min="15875" max="15875" width="14.6640625" style="248" customWidth="1"/>
    <col min="15876" max="15876" width="71.1640625" style="248" customWidth="1"/>
    <col min="15877" max="15877" width="16.1640625" style="248" customWidth="1"/>
    <col min="15878" max="15878" width="21.83203125" style="248" customWidth="1"/>
    <col min="15879" max="15879" width="33.1640625" style="248" bestFit="1" customWidth="1"/>
    <col min="15880" max="15880" width="15.33203125" style="248" customWidth="1"/>
    <col min="15881" max="15881" width="39" style="248" customWidth="1"/>
    <col min="15882" max="15884" width="9.33203125" style="248"/>
    <col min="15885" max="15885" width="15.5" style="248" bestFit="1" customWidth="1"/>
    <col min="15886" max="16128" width="9.33203125" style="248"/>
    <col min="16129" max="16129" width="21.6640625" style="248" customWidth="1"/>
    <col min="16130" max="16130" width="17" style="248" customWidth="1"/>
    <col min="16131" max="16131" width="14.6640625" style="248" customWidth="1"/>
    <col min="16132" max="16132" width="71.1640625" style="248" customWidth="1"/>
    <col min="16133" max="16133" width="16.1640625" style="248" customWidth="1"/>
    <col min="16134" max="16134" width="21.83203125" style="248" customWidth="1"/>
    <col min="16135" max="16135" width="33.1640625" style="248" bestFit="1" customWidth="1"/>
    <col min="16136" max="16136" width="15.33203125" style="248" customWidth="1"/>
    <col min="16137" max="16137" width="39" style="248" customWidth="1"/>
    <col min="16138" max="16140" width="9.33203125" style="248"/>
    <col min="16141" max="16141" width="15.5" style="248" bestFit="1" customWidth="1"/>
    <col min="16142" max="16384" width="9.33203125" style="248"/>
  </cols>
  <sheetData>
    <row r="1" spans="1:8" ht="30" x14ac:dyDescent="0.2">
      <c r="A1" s="246"/>
      <c r="B1" s="466"/>
      <c r="C1" s="466"/>
      <c r="D1" s="466"/>
      <c r="E1" s="466"/>
      <c r="F1" s="466"/>
      <c r="G1" s="467"/>
      <c r="H1" s="247"/>
    </row>
    <row r="2" spans="1:8" x14ac:dyDescent="0.2">
      <c r="A2" s="249"/>
      <c r="B2" s="468"/>
      <c r="C2" s="468"/>
      <c r="D2" s="468"/>
      <c r="E2" s="468"/>
      <c r="F2" s="468"/>
      <c r="G2" s="469"/>
      <c r="H2" s="250"/>
    </row>
    <row r="3" spans="1:8" x14ac:dyDescent="0.2">
      <c r="A3" s="249"/>
      <c r="B3" s="251"/>
      <c r="C3" s="251"/>
      <c r="D3" s="251"/>
      <c r="E3" s="251"/>
      <c r="F3" s="251"/>
      <c r="G3" s="252"/>
      <c r="H3" s="253"/>
    </row>
    <row r="4" spans="1:8" ht="18" x14ac:dyDescent="0.2">
      <c r="A4" s="249"/>
      <c r="B4" s="398"/>
      <c r="C4" s="398"/>
      <c r="D4" s="398"/>
      <c r="E4" s="398"/>
      <c r="F4" s="398"/>
      <c r="G4" s="470"/>
      <c r="H4" s="254"/>
    </row>
    <row r="5" spans="1:8" ht="30" customHeight="1" thickBot="1" x14ac:dyDescent="0.25">
      <c r="A5" s="255"/>
      <c r="B5" s="256"/>
      <c r="C5" s="256"/>
      <c r="D5" s="257"/>
      <c r="E5" s="258"/>
      <c r="F5" s="258"/>
      <c r="G5" s="252"/>
      <c r="H5" s="253"/>
    </row>
    <row r="6" spans="1:8" ht="15.75" customHeight="1" x14ac:dyDescent="0.2">
      <c r="A6" s="336" t="s">
        <v>898</v>
      </c>
      <c r="B6" s="337"/>
      <c r="C6" s="337"/>
      <c r="D6" s="337" t="str">
        <f>Orçamento!D5</f>
        <v>PARQUE DA COHAB</v>
      </c>
      <c r="E6" s="337"/>
      <c r="F6" s="338"/>
      <c r="G6" s="339"/>
      <c r="H6" s="253"/>
    </row>
    <row r="7" spans="1:8" ht="5.25" customHeight="1" x14ac:dyDescent="0.2">
      <c r="A7" s="340"/>
      <c r="B7" s="282"/>
      <c r="C7" s="282"/>
      <c r="D7" s="282"/>
      <c r="E7" s="341"/>
      <c r="F7" s="341"/>
      <c r="G7" s="342"/>
      <c r="H7" s="253"/>
    </row>
    <row r="8" spans="1:8" ht="18.75" customHeight="1" x14ac:dyDescent="0.2">
      <c r="A8" s="471" t="s">
        <v>883</v>
      </c>
      <c r="B8" s="472"/>
      <c r="C8" s="343"/>
      <c r="D8" s="282" t="str">
        <f>Orçamento!D7</f>
        <v>CONSTRUÇÃO DE PARQUE</v>
      </c>
      <c r="E8" s="282"/>
      <c r="F8" s="344" t="s">
        <v>885</v>
      </c>
      <c r="G8" s="345">
        <f>Orçamento!H7</f>
        <v>34853.32</v>
      </c>
      <c r="H8" s="259"/>
    </row>
    <row r="9" spans="1:8" ht="5.25" customHeight="1" x14ac:dyDescent="0.2">
      <c r="A9" s="340"/>
      <c r="B9" s="282"/>
      <c r="C9" s="282"/>
      <c r="D9" s="282"/>
      <c r="E9" s="341"/>
      <c r="F9" s="346"/>
      <c r="G9" s="347"/>
      <c r="H9" s="260"/>
    </row>
    <row r="10" spans="1:8" ht="35.25" customHeight="1" x14ac:dyDescent="0.2">
      <c r="A10" s="471" t="s">
        <v>899</v>
      </c>
      <c r="B10" s="472"/>
      <c r="C10" s="343"/>
      <c r="D10" s="282" t="str">
        <f>Orçamento!D9</f>
        <v>AVENIDA PEDRO PAULINO, 120 - COHAB 1 - ITAPEVI - SP</v>
      </c>
      <c r="E10" s="282"/>
      <c r="F10" s="348" t="s">
        <v>887</v>
      </c>
      <c r="G10" s="349" t="e">
        <f>Orçamento!H9</f>
        <v>#VALUE!</v>
      </c>
      <c r="H10" s="261"/>
    </row>
    <row r="11" spans="1:8" ht="5.25" customHeight="1" x14ac:dyDescent="0.2">
      <c r="A11" s="340"/>
      <c r="B11" s="282"/>
      <c r="C11" s="282"/>
      <c r="D11" s="282"/>
      <c r="E11" s="341"/>
      <c r="F11" s="346"/>
      <c r="G11" s="347"/>
      <c r="H11" s="260"/>
    </row>
    <row r="12" spans="1:8" ht="30.75" customHeight="1" thickBot="1" x14ac:dyDescent="0.25">
      <c r="A12" s="350" t="s">
        <v>900</v>
      </c>
      <c r="B12" s="351"/>
      <c r="C12" s="351"/>
      <c r="D12" s="352" t="str">
        <f>Orçamento!D11</f>
        <v>FDE Out/21; Siurb-Edif-Jul/21;Siurb-Infra-Jul/21; SINAPI Set/21; CDHU-184</v>
      </c>
      <c r="E12" s="352"/>
      <c r="F12" s="353" t="s">
        <v>889</v>
      </c>
      <c r="G12" s="354" t="e">
        <f>Orçamento!H11</f>
        <v>#VALUE!</v>
      </c>
      <c r="H12" s="262"/>
    </row>
    <row r="13" spans="1:8" x14ac:dyDescent="0.2">
      <c r="A13" s="355"/>
      <c r="B13" s="355"/>
      <c r="C13" s="355"/>
      <c r="D13" s="355"/>
      <c r="E13" s="355"/>
      <c r="F13" s="355"/>
      <c r="G13" s="355"/>
    </row>
    <row r="14" spans="1:8" ht="13.5" thickBot="1" x14ac:dyDescent="0.25">
      <c r="A14" s="356"/>
      <c r="B14" s="356"/>
      <c r="C14" s="356"/>
      <c r="D14" s="357"/>
      <c r="E14" s="356"/>
      <c r="F14" s="356"/>
      <c r="G14" s="358"/>
    </row>
    <row r="15" spans="1:8" ht="25.5" x14ac:dyDescent="0.2">
      <c r="A15" s="359" t="s">
        <v>901</v>
      </c>
      <c r="B15" s="360"/>
      <c r="C15" s="360" t="s">
        <v>465</v>
      </c>
      <c r="D15" s="37" t="s">
        <v>908</v>
      </c>
      <c r="E15" s="361"/>
      <c r="F15" s="362"/>
      <c r="G15" s="363">
        <f>SUM(G17:G18)</f>
        <v>0</v>
      </c>
    </row>
    <row r="16" spans="1:8" x14ac:dyDescent="0.2">
      <c r="A16" s="364" t="s">
        <v>460</v>
      </c>
      <c r="B16" s="365" t="s">
        <v>547</v>
      </c>
      <c r="C16" s="365" t="s">
        <v>25</v>
      </c>
      <c r="D16" s="365" t="s">
        <v>24</v>
      </c>
      <c r="E16" s="365" t="s">
        <v>905</v>
      </c>
      <c r="F16" s="365" t="s">
        <v>906</v>
      </c>
      <c r="G16" s="366" t="s">
        <v>907</v>
      </c>
    </row>
    <row r="17" spans="1:8" x14ac:dyDescent="0.2">
      <c r="A17" s="367">
        <v>41077</v>
      </c>
      <c r="B17" s="388" t="s">
        <v>993</v>
      </c>
      <c r="C17" s="356" t="s">
        <v>909</v>
      </c>
      <c r="D17" s="357" t="s">
        <v>910</v>
      </c>
      <c r="E17" s="356">
        <v>1</v>
      </c>
      <c r="F17" s="386"/>
      <c r="G17" s="368">
        <f>E17*F17</f>
        <v>0</v>
      </c>
      <c r="H17" s="263"/>
    </row>
    <row r="18" spans="1:8" x14ac:dyDescent="0.2">
      <c r="A18" s="367">
        <v>41084</v>
      </c>
      <c r="B18" s="356" t="s">
        <v>993</v>
      </c>
      <c r="C18" s="356" t="s">
        <v>909</v>
      </c>
      <c r="D18" s="357" t="s">
        <v>911</v>
      </c>
      <c r="E18" s="356">
        <v>1</v>
      </c>
      <c r="F18" s="386"/>
      <c r="G18" s="368">
        <f>E18*F18</f>
        <v>0</v>
      </c>
      <c r="H18" s="263"/>
    </row>
    <row r="19" spans="1:8" ht="13.5" thickBot="1" x14ac:dyDescent="0.25">
      <c r="A19" s="369"/>
      <c r="B19" s="370"/>
      <c r="C19" s="370"/>
      <c r="D19" s="371"/>
      <c r="E19" s="370"/>
      <c r="F19" s="370"/>
      <c r="G19" s="372"/>
    </row>
    <row r="20" spans="1:8" ht="13.5" thickBot="1" x14ac:dyDescent="0.25">
      <c r="A20" s="356"/>
      <c r="B20" s="356"/>
      <c r="C20" s="356"/>
      <c r="D20" s="357"/>
      <c r="E20" s="356"/>
      <c r="F20" s="356"/>
      <c r="G20" s="358"/>
    </row>
    <row r="21" spans="1:8" ht="24" customHeight="1" x14ac:dyDescent="0.2">
      <c r="A21" s="359" t="s">
        <v>904</v>
      </c>
      <c r="B21" s="360"/>
      <c r="C21" s="360" t="s">
        <v>912</v>
      </c>
      <c r="D21" s="37" t="s">
        <v>917</v>
      </c>
      <c r="E21" s="361"/>
      <c r="F21" s="373"/>
      <c r="G21" s="363">
        <f>G27</f>
        <v>0</v>
      </c>
    </row>
    <row r="22" spans="1:8" x14ac:dyDescent="0.2">
      <c r="A22" s="374" t="s">
        <v>902</v>
      </c>
      <c r="B22" s="375"/>
      <c r="C22" s="375"/>
      <c r="D22" s="375"/>
      <c r="E22" s="376">
        <v>10</v>
      </c>
      <c r="F22" s="377"/>
      <c r="G22" s="378"/>
    </row>
    <row r="23" spans="1:8" x14ac:dyDescent="0.2">
      <c r="A23" s="374" t="s">
        <v>903</v>
      </c>
      <c r="B23" s="375"/>
      <c r="C23" s="375"/>
      <c r="D23" s="375"/>
      <c r="E23" s="376">
        <v>22</v>
      </c>
      <c r="F23" s="377"/>
      <c r="G23" s="378"/>
    </row>
    <row r="24" spans="1:8" x14ac:dyDescent="0.2">
      <c r="A24" s="374" t="s">
        <v>916</v>
      </c>
      <c r="B24" s="375"/>
      <c r="C24" s="375"/>
      <c r="D24" s="375"/>
      <c r="E24" s="376">
        <v>3</v>
      </c>
      <c r="F24" s="377"/>
      <c r="G24" s="378"/>
    </row>
    <row r="25" spans="1:8" x14ac:dyDescent="0.2">
      <c r="A25" s="379"/>
      <c r="B25" s="375"/>
      <c r="C25" s="375"/>
      <c r="D25" s="375"/>
      <c r="E25" s="376"/>
      <c r="F25" s="377"/>
      <c r="G25" s="378"/>
    </row>
    <row r="26" spans="1:8" x14ac:dyDescent="0.2">
      <c r="A26" s="364" t="s">
        <v>460</v>
      </c>
      <c r="B26" s="365" t="s">
        <v>547</v>
      </c>
      <c r="C26" s="365" t="s">
        <v>25</v>
      </c>
      <c r="D26" s="365" t="s">
        <v>24</v>
      </c>
      <c r="E26" s="365" t="s">
        <v>905</v>
      </c>
      <c r="F26" s="365" t="s">
        <v>906</v>
      </c>
      <c r="G26" s="366" t="s">
        <v>907</v>
      </c>
    </row>
    <row r="27" spans="1:8" x14ac:dyDescent="0.2">
      <c r="A27" s="380">
        <v>2707</v>
      </c>
      <c r="B27" s="356" t="s">
        <v>993</v>
      </c>
      <c r="C27" s="356" t="s">
        <v>19</v>
      </c>
      <c r="D27" s="357" t="s">
        <v>915</v>
      </c>
      <c r="E27" s="356">
        <v>66</v>
      </c>
      <c r="F27" s="386"/>
      <c r="G27" s="368">
        <f>E27*F27</f>
        <v>0</v>
      </c>
      <c r="H27" s="263"/>
    </row>
    <row r="28" spans="1:8" ht="13.5" thickBot="1" x14ac:dyDescent="0.25">
      <c r="A28" s="369"/>
      <c r="B28" s="370"/>
      <c r="C28" s="370"/>
      <c r="D28" s="371"/>
      <c r="E28" s="370"/>
      <c r="F28" s="370"/>
      <c r="G28" s="372"/>
    </row>
    <row r="29" spans="1:8" x14ac:dyDescent="0.2">
      <c r="A29" s="264"/>
      <c r="B29" s="265"/>
      <c r="C29" s="265"/>
      <c r="D29" s="266"/>
      <c r="E29" s="265"/>
      <c r="F29" s="264"/>
      <c r="G29" s="267"/>
    </row>
    <row r="34" spans="4:7" x14ac:dyDescent="0.2">
      <c r="D34" s="268"/>
      <c r="E34" s="48"/>
      <c r="F34" s="48"/>
    </row>
    <row r="35" spans="4:7" ht="15.75" x14ac:dyDescent="0.2">
      <c r="D35" s="269"/>
      <c r="E35" s="270"/>
      <c r="F35" s="270"/>
      <c r="G35" s="271"/>
    </row>
    <row r="36" spans="4:7" x14ac:dyDescent="0.2">
      <c r="D36" s="68"/>
      <c r="E36" s="272"/>
      <c r="F36" s="66"/>
    </row>
    <row r="37" spans="4:7" x14ac:dyDescent="0.2">
      <c r="D37" s="68"/>
      <c r="E37" s="273"/>
      <c r="F37" s="66"/>
    </row>
    <row r="38" spans="4:7" x14ac:dyDescent="0.2">
      <c r="D38" s="144"/>
      <c r="E38" s="273"/>
      <c r="F38" s="66"/>
    </row>
  </sheetData>
  <sheetProtection algorithmName="SHA-512" hashValue="A7vJgi7sTaKR2Y3d7X6MTxJUHFitbFd3NOAqrRqznWX56pamAfoRMmkKPa+g2L2iBEIKr8A2t3jgGkzXnq0rcQ==" saltValue="kzI68i+wYOZwstm+P9PL/g==" spinCount="100000" sheet="1" objects="1" scenarios="1" formatCells="0" formatColumns="0" formatRows="0" selectLockedCells="1"/>
  <mergeCells count="5">
    <mergeCell ref="B1:G1"/>
    <mergeCell ref="B2:G2"/>
    <mergeCell ref="B4:G4"/>
    <mergeCell ref="A8:B8"/>
    <mergeCell ref="A10:B10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6"/>
  <sheetViews>
    <sheetView view="pageBreakPreview" topLeftCell="A9" zoomScale="90" zoomScaleNormal="100" zoomScaleSheetLayoutView="90" workbookViewId="0">
      <selection activeCell="D32" sqref="D32"/>
    </sheetView>
  </sheetViews>
  <sheetFormatPr defaultRowHeight="12.75" x14ac:dyDescent="0.2"/>
  <cols>
    <col min="1" max="1" width="3.5" style="1" bestFit="1" customWidth="1"/>
    <col min="2" max="2" width="10.6640625" style="1" customWidth="1"/>
    <col min="3" max="3" width="71.1640625" style="1" customWidth="1"/>
    <col min="4" max="4" width="24.83203125" style="1" bestFit="1" customWidth="1"/>
    <col min="5" max="5" width="9.5" style="1" bestFit="1" customWidth="1"/>
    <col min="6" max="6" width="15" style="1" bestFit="1" customWidth="1"/>
    <col min="7" max="7" width="9.5" style="1" bestFit="1" customWidth="1"/>
    <col min="8" max="8" width="15.5" style="1" bestFit="1" customWidth="1"/>
    <col min="9" max="9" width="9.5" style="1" bestFit="1" customWidth="1"/>
    <col min="10" max="10" width="15.5" style="1" bestFit="1" customWidth="1"/>
    <col min="11" max="11" width="9.5" style="1" bestFit="1" customWidth="1"/>
    <col min="12" max="12" width="15.5" style="1" bestFit="1" customWidth="1"/>
    <col min="13" max="13" width="9.5" style="1" bestFit="1" customWidth="1"/>
    <col min="14" max="14" width="16.1640625" style="1" bestFit="1" customWidth="1"/>
    <col min="15" max="15" width="9.5" style="1" bestFit="1" customWidth="1"/>
    <col min="16" max="16" width="16.1640625" style="1" bestFit="1" customWidth="1"/>
    <col min="17" max="16384" width="9.33203125" style="1"/>
  </cols>
  <sheetData>
    <row r="1" spans="1:17" x14ac:dyDescent="0.2">
      <c r="B1" s="2"/>
      <c r="C1" s="3"/>
      <c r="D1" s="4"/>
    </row>
    <row r="2" spans="1:17" x14ac:dyDescent="0.2">
      <c r="B2" s="475" t="s">
        <v>525</v>
      </c>
      <c r="C2" s="476"/>
      <c r="D2" s="476"/>
      <c r="E2" s="476"/>
      <c r="F2" s="476"/>
      <c r="G2" s="476"/>
      <c r="H2" s="476"/>
      <c r="I2" s="476"/>
      <c r="J2" s="476"/>
      <c r="K2" s="476"/>
      <c r="L2" s="477"/>
      <c r="M2" s="5"/>
      <c r="N2" s="5"/>
      <c r="O2" s="5"/>
      <c r="P2" s="5"/>
    </row>
    <row r="3" spans="1:17" x14ac:dyDescent="0.2">
      <c r="B3" s="6" t="s">
        <v>20</v>
      </c>
      <c r="C3" s="7" t="str">
        <f>[6]Orçamento!C3</f>
        <v>Rua Rio Grande do Sul, 93 - Jardim Alvorada, Jandira - SP, 06612-220</v>
      </c>
      <c r="D3" s="8"/>
      <c r="K3" s="9"/>
      <c r="L3" s="10"/>
      <c r="M3" s="9"/>
      <c r="N3" s="10"/>
      <c r="O3" s="9"/>
      <c r="P3" s="10"/>
    </row>
    <row r="4" spans="1:17" x14ac:dyDescent="0.2">
      <c r="B4" s="6" t="s">
        <v>21</v>
      </c>
      <c r="C4" s="11" t="str">
        <f>[6]Orçamento!C4</f>
        <v>EMEB HELIO MOREIRA DE SOUZA</v>
      </c>
      <c r="K4" s="9"/>
      <c r="L4" s="10"/>
      <c r="M4" s="9"/>
      <c r="N4" s="10"/>
      <c r="O4" s="9"/>
      <c r="P4" s="10"/>
    </row>
    <row r="5" spans="1:17" x14ac:dyDescent="0.2">
      <c r="B5" s="12"/>
      <c r="C5" s="3"/>
      <c r="K5" s="13" t="s">
        <v>22</v>
      </c>
      <c r="L5" s="10"/>
      <c r="M5" s="13" t="s">
        <v>22</v>
      </c>
      <c r="N5" s="10"/>
      <c r="O5" s="13" t="s">
        <v>22</v>
      </c>
      <c r="P5" s="10"/>
    </row>
    <row r="6" spans="1:17" x14ac:dyDescent="0.2">
      <c r="B6" s="478" t="s">
        <v>23</v>
      </c>
      <c r="C6" s="480" t="s">
        <v>24</v>
      </c>
      <c r="D6" s="482" t="s">
        <v>526</v>
      </c>
      <c r="E6" s="473" t="s">
        <v>527</v>
      </c>
      <c r="F6" s="474"/>
      <c r="G6" s="473" t="s">
        <v>528</v>
      </c>
      <c r="H6" s="474"/>
      <c r="I6" s="473" t="s">
        <v>529</v>
      </c>
      <c r="J6" s="474"/>
      <c r="K6" s="473" t="s">
        <v>530</v>
      </c>
      <c r="L6" s="474"/>
      <c r="M6" s="473" t="s">
        <v>531</v>
      </c>
      <c r="N6" s="474"/>
      <c r="O6" s="473" t="s">
        <v>532</v>
      </c>
      <c r="P6" s="474"/>
    </row>
    <row r="7" spans="1:17" x14ac:dyDescent="0.2">
      <c r="B7" s="479"/>
      <c r="C7" s="481"/>
      <c r="D7" s="483"/>
      <c r="E7" s="14" t="s">
        <v>533</v>
      </c>
      <c r="F7" s="14" t="s">
        <v>534</v>
      </c>
      <c r="G7" s="14" t="s">
        <v>533</v>
      </c>
      <c r="H7" s="14" t="s">
        <v>534</v>
      </c>
      <c r="I7" s="14" t="s">
        <v>533</v>
      </c>
      <c r="J7" s="14" t="s">
        <v>534</v>
      </c>
      <c r="K7" s="14" t="s">
        <v>533</v>
      </c>
      <c r="L7" s="14" t="s">
        <v>534</v>
      </c>
      <c r="M7" s="14" t="s">
        <v>533</v>
      </c>
      <c r="N7" s="14" t="s">
        <v>534</v>
      </c>
      <c r="O7" s="14" t="s">
        <v>533</v>
      </c>
      <c r="P7" s="14" t="s">
        <v>534</v>
      </c>
    </row>
    <row r="8" spans="1:17" x14ac:dyDescent="0.2">
      <c r="A8" s="1" t="s">
        <v>27</v>
      </c>
      <c r="B8" s="15">
        <f>VLOOKUP(A8,[6]Orçamento!$A$7:$H$1048576,2,0)</f>
        <v>1</v>
      </c>
      <c r="C8" s="16" t="e">
        <f>#REF!</f>
        <v>#REF!</v>
      </c>
      <c r="D8" s="17" t="e">
        <f>#REF!</f>
        <v>#REF!</v>
      </c>
      <c r="E8" s="18">
        <v>1</v>
      </c>
      <c r="F8" s="19" t="e">
        <f>E8*D8</f>
        <v>#REF!</v>
      </c>
      <c r="G8" s="18">
        <v>0</v>
      </c>
      <c r="H8" s="19" t="e">
        <f>G8*D8</f>
        <v>#REF!</v>
      </c>
      <c r="I8" s="18">
        <v>0</v>
      </c>
      <c r="J8" s="19" t="e">
        <f>I8*D8</f>
        <v>#REF!</v>
      </c>
      <c r="K8" s="18">
        <v>0</v>
      </c>
      <c r="L8" s="19" t="e">
        <f>K8*D8</f>
        <v>#REF!</v>
      </c>
      <c r="M8" s="18">
        <v>0</v>
      </c>
      <c r="N8" s="19" t="e">
        <f>M8*D8</f>
        <v>#REF!</v>
      </c>
      <c r="O8" s="18">
        <v>0</v>
      </c>
      <c r="P8" s="19" t="e">
        <f>O8*D8</f>
        <v>#REF!</v>
      </c>
      <c r="Q8" s="20">
        <f>O8+M8+K8+I8+G8+E8</f>
        <v>1</v>
      </c>
    </row>
    <row r="9" spans="1:17" x14ac:dyDescent="0.2">
      <c r="A9" s="1" t="s">
        <v>28</v>
      </c>
      <c r="B9" s="15" t="s">
        <v>539</v>
      </c>
      <c r="C9" s="15" t="e">
        <f>#REF!</f>
        <v>#REF!</v>
      </c>
      <c r="D9" s="17" t="e">
        <f>#REF!</f>
        <v>#REF!</v>
      </c>
      <c r="E9" s="18">
        <v>0.2</v>
      </c>
      <c r="F9" s="19" t="e">
        <f t="shared" ref="F9:F11" si="0">E9*D9</f>
        <v>#REF!</v>
      </c>
      <c r="G9" s="18">
        <v>0.5</v>
      </c>
      <c r="H9" s="19" t="e">
        <f t="shared" ref="H9:H11" si="1">G9*D9</f>
        <v>#REF!</v>
      </c>
      <c r="I9" s="18">
        <v>0.3</v>
      </c>
      <c r="J9" s="19" t="e">
        <f t="shared" ref="J9:J11" si="2">I9*D9</f>
        <v>#REF!</v>
      </c>
      <c r="K9" s="18">
        <v>0</v>
      </c>
      <c r="L9" s="19" t="e">
        <f t="shared" ref="L9:L11" si="3">K9*D9</f>
        <v>#REF!</v>
      </c>
      <c r="M9" s="18">
        <v>0</v>
      </c>
      <c r="N9" s="19" t="e">
        <f t="shared" ref="N9:N11" si="4">M9*D9</f>
        <v>#REF!</v>
      </c>
      <c r="O9" s="18">
        <v>0</v>
      </c>
      <c r="P9" s="19" t="e">
        <f t="shared" ref="P9:P11" si="5">O9*D9</f>
        <v>#REF!</v>
      </c>
      <c r="Q9" s="20">
        <f t="shared" ref="Q9:Q11" si="6">O9+M9+K9+I9+G9+E9</f>
        <v>1</v>
      </c>
    </row>
    <row r="10" spans="1:17" x14ac:dyDescent="0.2">
      <c r="A10" s="1" t="s">
        <v>29</v>
      </c>
      <c r="B10" s="15">
        <v>2</v>
      </c>
      <c r="C10" s="15" t="e">
        <f>#REF!</f>
        <v>#REF!</v>
      </c>
      <c r="D10" s="17" t="e">
        <f>#REF!</f>
        <v>#REF!</v>
      </c>
      <c r="E10" s="18">
        <v>0.2</v>
      </c>
      <c r="F10" s="19" t="e">
        <f t="shared" si="0"/>
        <v>#REF!</v>
      </c>
      <c r="G10" s="18">
        <v>0.6</v>
      </c>
      <c r="H10" s="19" t="e">
        <f t="shared" si="1"/>
        <v>#REF!</v>
      </c>
      <c r="I10" s="18">
        <v>0.2</v>
      </c>
      <c r="J10" s="19" t="e">
        <f t="shared" si="2"/>
        <v>#REF!</v>
      </c>
      <c r="K10" s="18">
        <v>0</v>
      </c>
      <c r="L10" s="19" t="e">
        <f t="shared" si="3"/>
        <v>#REF!</v>
      </c>
      <c r="M10" s="18">
        <v>0</v>
      </c>
      <c r="N10" s="19" t="e">
        <f t="shared" si="4"/>
        <v>#REF!</v>
      </c>
      <c r="O10" s="18">
        <v>0</v>
      </c>
      <c r="P10" s="19" t="e">
        <f t="shared" si="5"/>
        <v>#REF!</v>
      </c>
      <c r="Q10" s="20">
        <f t="shared" si="6"/>
        <v>1</v>
      </c>
    </row>
    <row r="11" spans="1:17" x14ac:dyDescent="0.2">
      <c r="A11" s="1" t="s">
        <v>30</v>
      </c>
      <c r="B11" s="15">
        <v>3</v>
      </c>
      <c r="C11" s="15" t="e">
        <f>#REF!</f>
        <v>#REF!</v>
      </c>
      <c r="D11" s="17" t="e">
        <f>#REF!</f>
        <v>#REF!</v>
      </c>
      <c r="E11" s="18">
        <v>0.1</v>
      </c>
      <c r="F11" s="19" t="e">
        <f t="shared" si="0"/>
        <v>#REF!</v>
      </c>
      <c r="G11" s="18">
        <v>0.3</v>
      </c>
      <c r="H11" s="19" t="e">
        <f t="shared" si="1"/>
        <v>#REF!</v>
      </c>
      <c r="I11" s="18">
        <v>0.2</v>
      </c>
      <c r="J11" s="19" t="e">
        <f t="shared" si="2"/>
        <v>#REF!</v>
      </c>
      <c r="K11" s="18">
        <v>0.4</v>
      </c>
      <c r="L11" s="19" t="e">
        <f t="shared" si="3"/>
        <v>#REF!</v>
      </c>
      <c r="M11" s="18">
        <v>0</v>
      </c>
      <c r="N11" s="19" t="e">
        <f t="shared" si="4"/>
        <v>#REF!</v>
      </c>
      <c r="O11" s="18">
        <v>0</v>
      </c>
      <c r="P11" s="19" t="e">
        <f t="shared" si="5"/>
        <v>#REF!</v>
      </c>
      <c r="Q11" s="20">
        <f t="shared" si="6"/>
        <v>1.0000000000000002</v>
      </c>
    </row>
    <row r="12" spans="1:17" x14ac:dyDescent="0.2">
      <c r="B12" s="15">
        <v>4</v>
      </c>
      <c r="C12" s="15" t="e">
        <f>#REF!</f>
        <v>#REF!</v>
      </c>
      <c r="D12" s="17" t="e">
        <f>#REF!</f>
        <v>#REF!</v>
      </c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20"/>
    </row>
    <row r="13" spans="1:17" x14ac:dyDescent="0.2">
      <c r="B13" s="15">
        <v>5</v>
      </c>
      <c r="C13" s="15" t="e">
        <f>#REF!</f>
        <v>#REF!</v>
      </c>
      <c r="D13" s="17" t="e">
        <f>#REF!</f>
        <v>#REF!</v>
      </c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20"/>
    </row>
    <row r="14" spans="1:17" x14ac:dyDescent="0.2">
      <c r="B14" s="15">
        <v>6</v>
      </c>
      <c r="C14" s="15" t="e">
        <f>#REF!</f>
        <v>#REF!</v>
      </c>
      <c r="D14" s="17" t="e">
        <f>#REF!</f>
        <v>#REF!</v>
      </c>
      <c r="E14" s="18"/>
      <c r="F14" s="19"/>
      <c r="G14" s="18"/>
      <c r="H14" s="19"/>
      <c r="I14" s="18"/>
      <c r="J14" s="19"/>
      <c r="K14" s="18"/>
      <c r="L14" s="19"/>
      <c r="M14" s="18"/>
      <c r="N14" s="19"/>
      <c r="O14" s="18"/>
      <c r="P14" s="19"/>
      <c r="Q14" s="20"/>
    </row>
    <row r="15" spans="1:17" x14ac:dyDescent="0.2">
      <c r="B15" s="15">
        <v>7</v>
      </c>
      <c r="C15" s="15" t="e">
        <f>#REF!</f>
        <v>#REF!</v>
      </c>
      <c r="D15" s="17" t="e">
        <f>#REF!</f>
        <v>#REF!</v>
      </c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20"/>
    </row>
    <row r="16" spans="1:17" x14ac:dyDescent="0.2">
      <c r="B16" s="15">
        <v>8</v>
      </c>
      <c r="C16" s="15" t="e">
        <f>#REF!</f>
        <v>#REF!</v>
      </c>
      <c r="D16" s="17" t="e">
        <f>#REF!</f>
        <v>#REF!</v>
      </c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20"/>
    </row>
    <row r="17" spans="2:17" x14ac:dyDescent="0.2">
      <c r="B17" s="15">
        <v>9</v>
      </c>
      <c r="C17" s="15" t="e">
        <f>#REF!</f>
        <v>#REF!</v>
      </c>
      <c r="D17" s="17" t="e">
        <f>#REF!</f>
        <v>#REF!</v>
      </c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20"/>
    </row>
    <row r="18" spans="2:17" x14ac:dyDescent="0.2">
      <c r="B18" s="15"/>
      <c r="C18" s="15" t="e">
        <f>#REF!</f>
        <v>#REF!</v>
      </c>
      <c r="D18" s="17" t="e">
        <f>#REF!</f>
        <v>#REF!</v>
      </c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20"/>
    </row>
    <row r="19" spans="2:17" x14ac:dyDescent="0.2">
      <c r="B19" s="15"/>
      <c r="C19" s="15" t="e">
        <f>#REF!</f>
        <v>#REF!</v>
      </c>
      <c r="D19" s="17" t="e">
        <f>#REF!</f>
        <v>#REF!</v>
      </c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20"/>
    </row>
    <row r="20" spans="2:17" x14ac:dyDescent="0.2">
      <c r="B20" s="15"/>
      <c r="C20" s="15" t="e">
        <f>#REF!</f>
        <v>#REF!</v>
      </c>
      <c r="D20" s="17" t="e">
        <f>#REF!</f>
        <v>#REF!</v>
      </c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20"/>
    </row>
    <row r="21" spans="2:17" x14ac:dyDescent="0.2">
      <c r="B21" s="15"/>
      <c r="C21" s="15" t="e">
        <f>#REF!</f>
        <v>#REF!</v>
      </c>
      <c r="D21" s="17" t="e">
        <f>#REF!</f>
        <v>#REF!</v>
      </c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20"/>
    </row>
    <row r="22" spans="2:17" x14ac:dyDescent="0.2">
      <c r="B22" s="15"/>
      <c r="C22" s="15" t="e">
        <f>#REF!</f>
        <v>#REF!</v>
      </c>
      <c r="D22" s="17" t="e">
        <f>#REF!</f>
        <v>#REF!</v>
      </c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20"/>
    </row>
    <row r="23" spans="2:17" x14ac:dyDescent="0.2">
      <c r="B23" s="15"/>
      <c r="C23" s="15" t="e">
        <f>#REF!</f>
        <v>#REF!</v>
      </c>
      <c r="D23" s="17" t="e">
        <f>#REF!</f>
        <v>#REF!</v>
      </c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20"/>
    </row>
    <row r="24" spans="2:17" x14ac:dyDescent="0.2">
      <c r="B24" s="15"/>
      <c r="C24" s="15" t="e">
        <f>#REF!</f>
        <v>#REF!</v>
      </c>
      <c r="D24" s="17" t="e">
        <f>#REF!</f>
        <v>#REF!</v>
      </c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20"/>
    </row>
    <row r="25" spans="2:17" x14ac:dyDescent="0.2">
      <c r="B25" s="15"/>
      <c r="C25" s="15" t="e">
        <f>#REF!</f>
        <v>#REF!</v>
      </c>
      <c r="D25" s="17" t="e">
        <f>#REF!</f>
        <v>#REF!</v>
      </c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20"/>
    </row>
    <row r="26" spans="2:17" x14ac:dyDescent="0.2">
      <c r="B26" s="15"/>
      <c r="C26" s="15" t="e">
        <f>#REF!</f>
        <v>#REF!</v>
      </c>
      <c r="D26" s="17" t="e">
        <f>#REF!</f>
        <v>#REF!</v>
      </c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20"/>
    </row>
    <row r="27" spans="2:17" x14ac:dyDescent="0.2">
      <c r="B27" s="15"/>
      <c r="C27" s="15" t="e">
        <f>#REF!</f>
        <v>#REF!</v>
      </c>
      <c r="D27" s="17" t="e">
        <f>#REF!</f>
        <v>#REF!</v>
      </c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20"/>
    </row>
    <row r="28" spans="2:17" x14ac:dyDescent="0.2">
      <c r="B28" s="15"/>
      <c r="C28" s="15" t="e">
        <f>#REF!</f>
        <v>#REF!</v>
      </c>
      <c r="D28" s="17" t="e">
        <f>#REF!</f>
        <v>#REF!</v>
      </c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20"/>
    </row>
    <row r="29" spans="2:17" x14ac:dyDescent="0.2">
      <c r="B29" s="15"/>
      <c r="C29" s="15" t="e">
        <f>#REF!</f>
        <v>#REF!</v>
      </c>
      <c r="D29" s="17" t="e">
        <f>#REF!</f>
        <v>#REF!</v>
      </c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20"/>
    </row>
    <row r="30" spans="2:17" x14ac:dyDescent="0.2">
      <c r="B30" s="15"/>
      <c r="C30" s="15" t="e">
        <f>#REF!</f>
        <v>#REF!</v>
      </c>
      <c r="D30" s="17" t="e">
        <f>#REF!</f>
        <v>#REF!</v>
      </c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20"/>
    </row>
    <row r="31" spans="2:17" x14ac:dyDescent="0.2">
      <c r="B31" s="15"/>
      <c r="C31" s="15" t="e">
        <f>#REF!</f>
        <v>#REF!</v>
      </c>
      <c r="D31" s="17" t="e">
        <f>#REF!</f>
        <v>#REF!</v>
      </c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20"/>
    </row>
    <row r="32" spans="2:17" x14ac:dyDescent="0.2">
      <c r="B32" s="15"/>
      <c r="C32" s="15" t="e">
        <f>#REF!</f>
        <v>#REF!</v>
      </c>
      <c r="D32" s="17" t="e">
        <f>#REF!</f>
        <v>#REF!</v>
      </c>
      <c r="E32" s="18"/>
      <c r="F32" s="19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20"/>
    </row>
    <row r="33" spans="2:16" s="21" customFormat="1" x14ac:dyDescent="0.2">
      <c r="B33" s="22"/>
      <c r="C33" s="23" t="s">
        <v>535</v>
      </c>
      <c r="D33" s="24" t="e">
        <f>SUM(D8:D32)</f>
        <v>#REF!</v>
      </c>
      <c r="E33" s="25" t="e">
        <f>F33/$D33</f>
        <v>#REF!</v>
      </c>
      <c r="F33" s="26" t="e">
        <f>SUM(F7:F32)</f>
        <v>#REF!</v>
      </c>
      <c r="G33" s="25" t="e">
        <f>H33/$D33</f>
        <v>#REF!</v>
      </c>
      <c r="H33" s="26" t="e">
        <f>SUM(H7:H32)</f>
        <v>#REF!</v>
      </c>
      <c r="I33" s="25" t="e">
        <f>J33/$D33</f>
        <v>#REF!</v>
      </c>
      <c r="J33" s="26" t="e">
        <f>SUM(J7:J32)</f>
        <v>#REF!</v>
      </c>
      <c r="K33" s="25" t="e">
        <f>L33/$D33</f>
        <v>#REF!</v>
      </c>
      <c r="L33" s="27" t="e">
        <f>SUM(L7:L32)</f>
        <v>#REF!</v>
      </c>
      <c r="M33" s="25" t="e">
        <f>N33/$D33</f>
        <v>#REF!</v>
      </c>
      <c r="N33" s="27" t="e">
        <f>SUM(N7:N32)</f>
        <v>#REF!</v>
      </c>
      <c r="O33" s="25" t="e">
        <f>P33/$D33</f>
        <v>#REF!</v>
      </c>
      <c r="P33" s="27" t="e">
        <f>SUM(P7:P32)</f>
        <v>#REF!</v>
      </c>
    </row>
    <row r="34" spans="2:16" x14ac:dyDescent="0.2">
      <c r="B34" s="28"/>
      <c r="C34" s="23" t="s">
        <v>536</v>
      </c>
      <c r="D34" s="29" t="e">
        <f>D33*0.23</f>
        <v>#REF!</v>
      </c>
      <c r="E34" s="25" t="e">
        <f>F34/$D34</f>
        <v>#REF!</v>
      </c>
      <c r="F34" s="30" t="e">
        <f>F33*23%</f>
        <v>#REF!</v>
      </c>
      <c r="G34" s="25" t="e">
        <f>H34/$D34</f>
        <v>#REF!</v>
      </c>
      <c r="H34" s="30" t="e">
        <f>H33*23%</f>
        <v>#REF!</v>
      </c>
      <c r="I34" s="25" t="e">
        <f>J34/$D34</f>
        <v>#REF!</v>
      </c>
      <c r="J34" s="30" t="e">
        <f>J33*23%</f>
        <v>#REF!</v>
      </c>
      <c r="K34" s="25" t="e">
        <f>L34/$D34</f>
        <v>#REF!</v>
      </c>
      <c r="L34" s="31" t="e">
        <f>L33*23%</f>
        <v>#REF!</v>
      </c>
      <c r="M34" s="25" t="e">
        <f>N34/$D34</f>
        <v>#REF!</v>
      </c>
      <c r="N34" s="31" t="e">
        <f>N33*23%</f>
        <v>#REF!</v>
      </c>
      <c r="O34" s="25" t="e">
        <f>P34/$D34</f>
        <v>#REF!</v>
      </c>
      <c r="P34" s="31" t="e">
        <f>P33*23%</f>
        <v>#REF!</v>
      </c>
    </row>
    <row r="35" spans="2:16" x14ac:dyDescent="0.2">
      <c r="B35" s="28"/>
      <c r="C35" s="23" t="s">
        <v>537</v>
      </c>
      <c r="D35" s="29" t="e">
        <f>D33+D34</f>
        <v>#REF!</v>
      </c>
      <c r="E35" s="25" t="e">
        <f>F35/$D35</f>
        <v>#REF!</v>
      </c>
      <c r="F35" s="30" t="e">
        <f>F33+F34</f>
        <v>#REF!</v>
      </c>
      <c r="G35" s="25" t="e">
        <f>H35/$D35</f>
        <v>#REF!</v>
      </c>
      <c r="H35" s="30" t="e">
        <f>H33+H34</f>
        <v>#REF!</v>
      </c>
      <c r="I35" s="25" t="e">
        <f>J35/$D35</f>
        <v>#REF!</v>
      </c>
      <c r="J35" s="30" t="e">
        <f>J33+J34</f>
        <v>#REF!</v>
      </c>
      <c r="K35" s="25" t="e">
        <f>L35/$D35</f>
        <v>#REF!</v>
      </c>
      <c r="L35" s="31" t="e">
        <f>L33+L34</f>
        <v>#REF!</v>
      </c>
      <c r="M35" s="25" t="e">
        <f>N35/$D35</f>
        <v>#REF!</v>
      </c>
      <c r="N35" s="31" t="e">
        <f>N33+N34</f>
        <v>#REF!</v>
      </c>
      <c r="O35" s="25" t="e">
        <f>P35/$D35</f>
        <v>#REF!</v>
      </c>
      <c r="P35" s="31" t="e">
        <f>P33+P34</f>
        <v>#REF!</v>
      </c>
    </row>
    <row r="36" spans="2:16" x14ac:dyDescent="0.2">
      <c r="B36" s="28"/>
      <c r="C36" s="23" t="s">
        <v>538</v>
      </c>
      <c r="D36" s="29"/>
      <c r="E36" s="32"/>
      <c r="F36" s="30" t="e">
        <f>F35</f>
        <v>#REF!</v>
      </c>
      <c r="G36" s="32"/>
      <c r="H36" s="30" t="e">
        <f>H35+F36</f>
        <v>#REF!</v>
      </c>
      <c r="I36" s="32"/>
      <c r="J36" s="30" t="e">
        <f>J35+H36</f>
        <v>#REF!</v>
      </c>
      <c r="K36" s="32"/>
      <c r="L36" s="31" t="e">
        <f>L35+J36</f>
        <v>#REF!</v>
      </c>
      <c r="M36" s="32"/>
      <c r="N36" s="31" t="e">
        <f>N35+L36</f>
        <v>#REF!</v>
      </c>
      <c r="O36" s="32"/>
      <c r="P36" s="31" t="e">
        <f>P35+N36</f>
        <v>#REF!</v>
      </c>
    </row>
  </sheetData>
  <autoFilter ref="B6:D35" xr:uid="{00000000-0009-0000-0000-000004000000}"/>
  <mergeCells count="10">
    <mergeCell ref="M6:N6"/>
    <mergeCell ref="O6:P6"/>
    <mergeCell ref="B2:L2"/>
    <mergeCell ref="B6:B7"/>
    <mergeCell ref="C6:C7"/>
    <mergeCell ref="D6:D7"/>
    <mergeCell ref="E6:F6"/>
    <mergeCell ref="G6:H6"/>
    <mergeCell ref="I6:J6"/>
    <mergeCell ref="K6:L6"/>
  </mergeCells>
  <pageMargins left="0.31496062992125984" right="0.31496062992125984" top="0.31496062992125984" bottom="0.3149606299212598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19</vt:i4>
      </vt:variant>
    </vt:vector>
  </HeadingPairs>
  <TitlesOfParts>
    <vt:vector size="24" baseType="lpstr">
      <vt:lpstr>Orçamento</vt:lpstr>
      <vt:lpstr>RESUMO</vt:lpstr>
      <vt:lpstr>Cronograma Mensal</vt:lpstr>
      <vt:lpstr>Composiçoes</vt:lpstr>
      <vt:lpstr>Cronograma</vt:lpstr>
      <vt:lpstr>'Cronograma Mensal'!__xlnm_Print_Area_4</vt:lpstr>
      <vt:lpstr>Composiçoes!Area_de_impressao</vt:lpstr>
      <vt:lpstr>Cronograma!Area_de_impressao</vt:lpstr>
      <vt:lpstr>'Cronograma Mensal'!Area_de_impressao</vt:lpstr>
      <vt:lpstr>Orçamento!Area_de_impressao</vt:lpstr>
      <vt:lpstr>RESUMO!Area_de_impressao</vt:lpstr>
      <vt:lpstr>Cronograma!Titulos_de_impressao</vt:lpstr>
      <vt:lpstr>'Cronograma Mensal'!Titulos_de_impressao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Mensal'!Z_3B8348FD_7A00_44FD_ACF5_E6A19592872E_.wvu.Cols</vt:lpstr>
      <vt:lpstr>'Cronograma Mensal'!Z_3B8348FD_7A00_44FD_ACF5_E6A19592872E_.wvu.PrintArea</vt:lpstr>
      <vt:lpstr>'Cronograma Mensal'!Z_3B8348FD_7A00_44FD_ACF5_E6A19592872E_.wvu.PrintTitles</vt:lpstr>
      <vt:lpstr>'Cronograma Mensal'!Z_50160325_FDD6_4995_897D_2F4F0C6430EC__wvu_PrintArea</vt:lpstr>
      <vt:lpstr>'Cronograma Mensal'!Z_B535EED3_096A_4559_AE37_6359A35C71B4_.wvu.Cols</vt:lpstr>
      <vt:lpstr>'Cronograma Mensal'!Z_B535EED3_096A_4559_AE37_6359A35C71B4_.wvu.PrintArea</vt:lpstr>
      <vt:lpstr>'Cronograma Mensal'!Z_B535EED3_096A_4559_AE37_6359A35C71B4_.wvu.PrintTitles</vt:lpstr>
      <vt:lpstr>'Cronograma Mensal'!Z_CE6D2F78_279A_48FF_B90B_4CA40BF0D3DA__wvu_PrintArea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Silva</dc:creator>
  <cp:lastModifiedBy>User-PC</cp:lastModifiedBy>
  <cp:lastPrinted>2021-09-17T17:20:09Z</cp:lastPrinted>
  <dcterms:created xsi:type="dcterms:W3CDTF">2020-09-23T17:38:16Z</dcterms:created>
  <dcterms:modified xsi:type="dcterms:W3CDTF">2022-04-28T18:48:22Z</dcterms:modified>
</cp:coreProperties>
</file>